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21" windowWidth="6690" windowHeight="4785" activeTab="1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" sheetId="7" r:id="rId7"/>
  </sheets>
  <externalReferences>
    <externalReference r:id="rId10"/>
  </externalReferences>
  <definedNames>
    <definedName name="OLE_LINK1" localSheetId="1">'SD_SR_FP'!#REF!</definedName>
  </definedNames>
  <calcPr fullCalcOnLoad="1"/>
</workbook>
</file>

<file path=xl/sharedStrings.xml><?xml version="1.0" encoding="utf-8"?>
<sst xmlns="http://schemas.openxmlformats.org/spreadsheetml/2006/main" count="680" uniqueCount="284">
  <si>
    <t>Vývoj počtu poberateľov sociálnych dávok a dotácií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</si>
  <si>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</si>
  <si>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</si>
  <si>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</si>
  <si>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</si>
  <si>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</si>
  <si>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</si>
  <si>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</si>
  <si>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</si>
  <si>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</si>
  <si>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</si>
  <si>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</si>
  <si>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</si>
  <si>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</si>
  <si>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</si>
  <si>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</si>
  <si>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</si>
  <si>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</si>
  <si>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</si>
  <si>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</si>
  <si>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</si>
  <si>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</si>
  <si>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</si>
  <si>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</si>
  <si>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</si>
  <si>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</si>
  <si>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</si>
  <si>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</si>
  <si>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</si>
  <si>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</si>
  <si>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</si>
  <si>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2.4 Príspevok pri nar. dieťaťa</t>
  </si>
  <si>
    <t>2.5 Príspevok rodičom</t>
  </si>
  <si>
    <t>2.7 Príspevok na pohreb</t>
  </si>
  <si>
    <t>2.8.1. Opakovaný príspevok dieťaťu</t>
  </si>
  <si>
    <t>2.8.3. Odmena pestúpna §19 ods.3.</t>
  </si>
  <si>
    <t>3.  PpnaK ŤZP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</si>
  <si>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</si>
  <si>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</si>
  <si>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</si>
  <si>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</si>
  <si>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</si>
  <si>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</si>
  <si>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</si>
  <si>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</si>
  <si>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</si>
  <si>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</si>
  <si>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</si>
  <si>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</si>
  <si>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</si>
  <si>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</si>
  <si>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</si>
  <si>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2.3. Ostatné príspevky na podporu rodiny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</si>
  <si>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</si>
  <si>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</si>
  <si>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</si>
  <si>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</si>
  <si>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</si>
  <si>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</si>
  <si>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</si>
  <si>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</si>
  <si>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</si>
  <si>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</si>
  <si>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</si>
  <si>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</si>
  <si>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</si>
  <si>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</si>
  <si>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</si>
  <si>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</si>
  <si>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</si>
  <si>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</si>
  <si>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</si>
  <si>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</si>
  <si>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</si>
  <si>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</si>
  <si>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</si>
  <si>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</si>
  <si>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</si>
  <si>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</si>
  <si>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</si>
  <si>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</si>
  <si>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</si>
  <si>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</si>
  <si>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</si>
  <si>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</si>
  <si>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</si>
  <si>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</si>
  <si>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</si>
  <si>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</si>
  <si>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</si>
  <si>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</si>
  <si>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</si>
  <si>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</si>
  <si>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</si>
  <si>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</si>
  <si>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</si>
  <si>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</si>
  <si>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</si>
  <si>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</si>
  <si>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</si>
  <si>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</si>
  <si>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</si>
  <si>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</si>
  <si>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</si>
  <si>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</si>
  <si>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</si>
  <si>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</si>
  <si>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</si>
  <si>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</si>
  <si>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</si>
  <si>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</si>
  <si>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</si>
  <si>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</si>
  <si>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</si>
  <si>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</si>
  <si>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</si>
  <si>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</si>
  <si>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</si>
  <si>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</si>
  <si>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</si>
  <si>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</si>
  <si>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</si>
  <si>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</si>
  <si>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</si>
  <si>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</si>
  <si>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</si>
  <si>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</si>
  <si>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</si>
  <si>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</si>
  <si>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</si>
  <si>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</si>
  <si>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</si>
  <si>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</si>
  <si>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</si>
  <si>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</si>
  <si>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</si>
  <si>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</si>
  <si>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</si>
  <si>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</si>
  <si>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</si>
  <si>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</si>
  <si>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</si>
  <si>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</si>
  <si>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</si>
  <si>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</si>
  <si>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</si>
  <si>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</si>
  <si>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</si>
  <si>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</si>
  <si>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</si>
  <si>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</si>
  <si>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</si>
  <si>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</si>
  <si>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</si>
  <si>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</si>
  <si>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</si>
  <si>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</si>
  <si>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</si>
  <si>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Podiel osôb v HN z počtu obyv.  v %</t>
  </si>
  <si>
    <t>Banskobystrický  kraj</t>
  </si>
  <si>
    <t xml:space="preserve">Aktivačné príspevky 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</si>
  <si>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</si>
  <si>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</si>
  <si>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</si>
  <si>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</si>
  <si>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</si>
  <si>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</si>
  <si>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</si>
  <si>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</si>
  <si>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</si>
  <si>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</si>
  <si>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T</t>
  </si>
  <si>
    <t>D350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</si>
  <si>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</si>
  <si>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</si>
  <si>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</si>
  <si>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</si>
  <si>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</si>
  <si>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</si>
  <si>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</si>
  <si>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</si>
  <si>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</si>
  <si>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</si>
  <si>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</si>
  <si>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</si>
  <si>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</si>
  <si>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</si>
  <si>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1.6.4.1 pre pob.DHNaP</t>
  </si>
  <si>
    <t>1.6.4.2. s príjmom do ŽM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</si>
  <si>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</si>
  <si>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</si>
  <si>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</si>
  <si>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</si>
  <si>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</si>
  <si>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</si>
  <si>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</si>
  <si>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</si>
  <si>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</si>
  <si>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</si>
  <si>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</si>
  <si>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</si>
  <si>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</si>
  <si>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</si>
  <si>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</si>
  <si>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</si>
  <si>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</si>
  <si>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</si>
  <si>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</si>
  <si>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</si>
  <si>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</si>
  <si>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</si>
  <si>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</si>
  <si>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</si>
  <si>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</si>
  <si>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</si>
  <si>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</si>
  <si>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</si>
  <si>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</si>
  <si>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</si>
  <si>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</si>
  <si>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</si>
  <si>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</si>
  <si>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</si>
  <si>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</si>
  <si>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</si>
  <si>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</si>
  <si>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</si>
  <si>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</si>
  <si>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1.3.3 Príspevok na bývanie</t>
  </si>
  <si>
    <t xml:space="preserve">Ochranné  príspevky </t>
  </si>
  <si>
    <t>O1</t>
  </si>
  <si>
    <t>O2</t>
  </si>
  <si>
    <t>O3</t>
  </si>
  <si>
    <t>O4</t>
  </si>
  <si>
    <t>O5</t>
  </si>
  <si>
    <t>O6</t>
  </si>
  <si>
    <t>O7</t>
  </si>
  <si>
    <t>Vysvetlivky :</t>
  </si>
  <si>
    <t xml:space="preserve">                o dieťa do 14 týždňov veku dieťaťa (§7 písm. c)</t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</si>
  <si>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</si>
  <si>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</si>
  <si>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</si>
  <si>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</si>
  <si>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</si>
  <si>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t xml:space="preserve">               si nemôže zabezpečiť príjem vlastnou prácou (§7 písm. g)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</si>
  <si>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</si>
  <si>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</si>
  <si>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</si>
  <si>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</si>
  <si>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</si>
  <si>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</si>
  <si>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>3.1.6. PP za opatrovanie</t>
  </si>
  <si>
    <t>3.1.6.1. - celodenné 1 osoby</t>
  </si>
  <si>
    <t>3.1.6.2. - celodenné viac osôb</t>
  </si>
  <si>
    <t>3.1.6.3. - čiastočné 1 osoby</t>
  </si>
  <si>
    <t>3.1.6.4. - čiastočné viac osôb</t>
  </si>
  <si>
    <t>3.1.6.5. - kombinované viac osôb</t>
  </si>
  <si>
    <t>2.8.2 Opak. príspevok náhradnému rodičovi</t>
  </si>
  <si>
    <t>2.8.4. Osobitný opak.príspevok náhr.rodičovi</t>
  </si>
  <si>
    <t>2.8.5 Príspevok pri zverení do náhradnej starost.</t>
  </si>
  <si>
    <t>2.8.6 Príspevok pri zániku náhradnej starost.</t>
  </si>
  <si>
    <t>Tab. č. 3</t>
  </si>
  <si>
    <t>Tab. č.4</t>
  </si>
  <si>
    <t>Tab. č.6</t>
  </si>
  <si>
    <t>Tab. č.7</t>
  </si>
  <si>
    <t>Tab. č.5</t>
  </si>
  <si>
    <t>1.1.8. z toho Dávka v sume 350</t>
  </si>
  <si>
    <t>I.07</t>
  </si>
  <si>
    <t>2.5.1 Zvýš.prísp.pri nar.viac detí súč.</t>
  </si>
  <si>
    <t>2.5.2 Prísp. rod.,kt.sa narodili 3 a viac detí</t>
  </si>
  <si>
    <t>2.8.1. Opak. písp. dieťaťu (náhradní rodičia)</t>
  </si>
  <si>
    <t>II.07</t>
  </si>
  <si>
    <t>III.07</t>
  </si>
  <si>
    <t>Počet obyvateľov k 1.1.2005</t>
  </si>
  <si>
    <t>IV.07</t>
  </si>
  <si>
    <t xml:space="preserve">2.4.1 Príplatok k príspevku pri nar. dieťaťa </t>
  </si>
  <si>
    <t>V.07</t>
  </si>
  <si>
    <t>VI.07</t>
  </si>
  <si>
    <t>2.5 Príplatok k príspevku pri nar. dieťaťa</t>
  </si>
  <si>
    <t>2.6 Príspevok rodičom</t>
  </si>
  <si>
    <t>2.6.1 Zvýšený prísp.pri nar.viac detí súč.</t>
  </si>
  <si>
    <t>2.6.2 Prísp.rod,kt.sa narodili 3 a viac detí</t>
  </si>
  <si>
    <t>jún 2007</t>
  </si>
  <si>
    <t>index           06.07/ 05.07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</si>
</sst>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6" fontId="8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ladelfiova\My%20Documents\Stat_SD\SD_06\vedenie\SD_06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_SR_Poc"/>
      <sheetName val="SD_SR_FP"/>
      <sheetName val="SD_Poc_okr"/>
      <sheetName val="SD_okresy_FP"/>
      <sheetName val="DHN_Poradie"/>
      <sheetName val="AP_§12"/>
      <sheetName val="OP "/>
    </sheetNames>
    <sheetDataSet>
      <sheetData sheetId="0">
        <row r="6">
          <cell r="H6">
            <v>174610.33333333334</v>
          </cell>
        </row>
      </sheetData>
      <sheetData sheetId="1">
        <row r="6">
          <cell r="J6">
            <v>3798231.789</v>
          </cell>
          <cell r="K6">
            <v>3625.436246613888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" sqref="I9"/>
    </sheetView>
  </sheetViews>
  <sheetFormatPr defaultColWidth="9.140625" defaultRowHeight="12.75"/>
  <cols>
    <col min="1" max="1" width="39.00390625" style="9" customWidth="1"/>
    <col min="2" max="7" width="7.7109375" style="41" customWidth="1"/>
    <col min="8" max="16384" width="9.140625" style="9" customWidth="1"/>
  </cols>
  <sheetData>
    <row r="1" spans="1:7" s="3" customFormat="1" ht="1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5" customHeight="1">
      <c r="A2" s="1"/>
      <c r="B2" s="2"/>
      <c r="C2" s="2"/>
      <c r="D2" s="2"/>
      <c r="E2" s="2"/>
      <c r="F2" s="2"/>
      <c r="G2" s="2"/>
    </row>
    <row r="3" spans="1:7" s="6" customFormat="1" ht="12" customHeight="1">
      <c r="A3" s="4"/>
      <c r="B3" s="5" t="s">
        <v>267</v>
      </c>
      <c r="C3" s="5" t="s">
        <v>271</v>
      </c>
      <c r="D3" s="5" t="s">
        <v>272</v>
      </c>
      <c r="E3" s="5" t="s">
        <v>274</v>
      </c>
      <c r="F3" s="5" t="s">
        <v>276</v>
      </c>
      <c r="G3" s="5" t="s">
        <v>277</v>
      </c>
    </row>
    <row r="4" spans="1:7" ht="12.75" customHeight="1">
      <c r="A4" s="7" t="s">
        <v>1</v>
      </c>
      <c r="B4" s="8"/>
      <c r="C4" s="8"/>
      <c r="D4" s="8"/>
      <c r="E4" s="8"/>
      <c r="F4" s="8"/>
      <c r="G4" s="8"/>
    </row>
    <row r="5" spans="1:9" s="6" customFormat="1" ht="12" customHeight="1">
      <c r="A5" s="130" t="s">
        <v>2</v>
      </c>
      <c r="B5" s="123">
        <v>211099</v>
      </c>
      <c r="C5" s="123">
        <v>210888</v>
      </c>
      <c r="D5" s="123">
        <v>210683</v>
      </c>
      <c r="E5" s="123">
        <v>209150</v>
      </c>
      <c r="F5" s="123">
        <v>205167</v>
      </c>
      <c r="G5" s="123">
        <v>201706</v>
      </c>
      <c r="H5" s="148">
        <f>SUM(B5:G5)/6</f>
        <v>208115.5</v>
      </c>
      <c r="I5" s="148">
        <f>H5/'[1]SD_SR_Poc'!$H$6*100</f>
        <v>119.18853599729684</v>
      </c>
    </row>
    <row r="6" spans="1:8" ht="12.75" customHeight="1" hidden="1">
      <c r="A6" s="10" t="s">
        <v>3</v>
      </c>
      <c r="B6" s="119">
        <v>2</v>
      </c>
      <c r="C6" s="119">
        <v>6</v>
      </c>
      <c r="D6" s="119">
        <v>7</v>
      </c>
      <c r="E6" s="119">
        <v>2</v>
      </c>
      <c r="F6" s="119">
        <v>2</v>
      </c>
      <c r="G6" s="119">
        <v>2</v>
      </c>
      <c r="H6" s="148">
        <f aca="true" t="shared" si="0" ref="H6:H69">SUM(B6:G6)/6</f>
        <v>3.5</v>
      </c>
    </row>
    <row r="7" spans="1:8" ht="12.75" customHeight="1" hidden="1">
      <c r="A7" s="10" t="s">
        <v>4</v>
      </c>
      <c r="B7" s="17">
        <v>7164</v>
      </c>
      <c r="C7" s="17">
        <v>7335</v>
      </c>
      <c r="D7" s="17">
        <v>7654</v>
      </c>
      <c r="E7" s="17">
        <v>7349</v>
      </c>
      <c r="F7" s="17">
        <v>6916</v>
      </c>
      <c r="G7" s="17">
        <v>6585</v>
      </c>
      <c r="H7" s="148">
        <f t="shared" si="0"/>
        <v>7167.166666666667</v>
      </c>
    </row>
    <row r="8" spans="1:8" ht="12.75" customHeight="1" hidden="1">
      <c r="A8" s="10" t="s">
        <v>5</v>
      </c>
      <c r="B8" s="17">
        <v>3514</v>
      </c>
      <c r="C8" s="17">
        <v>3431</v>
      </c>
      <c r="D8" s="17">
        <v>3562</v>
      </c>
      <c r="E8" s="17">
        <v>3637</v>
      </c>
      <c r="F8" s="17">
        <v>3685</v>
      </c>
      <c r="G8" s="17">
        <v>3779</v>
      </c>
      <c r="H8" s="148">
        <f t="shared" si="0"/>
        <v>3601.3333333333335</v>
      </c>
    </row>
    <row r="9" spans="1:8" ht="12.75" customHeight="1">
      <c r="A9" s="12" t="s">
        <v>6</v>
      </c>
      <c r="B9" s="17">
        <v>111342</v>
      </c>
      <c r="C9" s="17">
        <v>112002</v>
      </c>
      <c r="D9" s="17">
        <v>111928</v>
      </c>
      <c r="E9" s="17">
        <v>111107</v>
      </c>
      <c r="F9" s="17">
        <v>108400</v>
      </c>
      <c r="G9" s="17">
        <v>105702</v>
      </c>
      <c r="H9" s="148">
        <f t="shared" si="0"/>
        <v>110080.16666666667</v>
      </c>
    </row>
    <row r="10" spans="1:8" ht="12.75" customHeight="1">
      <c r="A10" s="10" t="s">
        <v>7</v>
      </c>
      <c r="B10" s="17">
        <v>38762</v>
      </c>
      <c r="C10" s="17">
        <v>41056</v>
      </c>
      <c r="D10" s="17">
        <v>38173</v>
      </c>
      <c r="E10" s="17">
        <v>36843</v>
      </c>
      <c r="F10" s="17">
        <v>35550</v>
      </c>
      <c r="G10" s="17">
        <v>34843</v>
      </c>
      <c r="H10" s="148">
        <f t="shared" si="0"/>
        <v>37537.833333333336</v>
      </c>
    </row>
    <row r="11" spans="1:8" s="13" customFormat="1" ht="12.75" customHeight="1">
      <c r="A11" s="10" t="s">
        <v>8</v>
      </c>
      <c r="B11" s="120">
        <v>4437</v>
      </c>
      <c r="C11" s="120">
        <v>4443</v>
      </c>
      <c r="D11" s="120">
        <v>4452</v>
      </c>
      <c r="E11" s="120">
        <v>4445</v>
      </c>
      <c r="F11" s="120">
        <v>4322</v>
      </c>
      <c r="G11" s="120">
        <v>4195</v>
      </c>
      <c r="H11" s="148">
        <f t="shared" si="0"/>
        <v>4382.333333333333</v>
      </c>
    </row>
    <row r="12" spans="1:8" s="13" customFormat="1" ht="12.75" customHeight="1">
      <c r="A12" s="10" t="s">
        <v>266</v>
      </c>
      <c r="B12" s="120">
        <v>1112</v>
      </c>
      <c r="C12" s="120">
        <v>1177</v>
      </c>
      <c r="D12" s="120">
        <v>1886</v>
      </c>
      <c r="E12" s="120">
        <v>1876</v>
      </c>
      <c r="F12" s="120">
        <v>1812</v>
      </c>
      <c r="G12" s="120">
        <v>1756</v>
      </c>
      <c r="H12" s="148">
        <f t="shared" si="0"/>
        <v>1603.1666666666667</v>
      </c>
    </row>
    <row r="13" spans="1:8" ht="12.75" customHeight="1">
      <c r="A13" s="10" t="s">
        <v>10</v>
      </c>
      <c r="B13" s="17">
        <v>403855</v>
      </c>
      <c r="C13" s="17">
        <v>403254</v>
      </c>
      <c r="D13" s="17">
        <v>403875</v>
      </c>
      <c r="E13" s="17">
        <v>401191</v>
      </c>
      <c r="F13" s="17">
        <v>393390</v>
      </c>
      <c r="G13" s="17">
        <v>386314</v>
      </c>
      <c r="H13" s="148">
        <f t="shared" si="0"/>
        <v>398646.5</v>
      </c>
    </row>
    <row r="14" spans="1:8" ht="12.75" customHeight="1">
      <c r="A14" s="10" t="s">
        <v>11</v>
      </c>
      <c r="B14" s="17">
        <v>133075</v>
      </c>
      <c r="C14" s="17">
        <v>132674</v>
      </c>
      <c r="D14" s="17">
        <v>133215</v>
      </c>
      <c r="E14" s="17">
        <v>132405</v>
      </c>
      <c r="F14" s="17">
        <v>129636</v>
      </c>
      <c r="G14" s="17">
        <v>127041</v>
      </c>
      <c r="H14" s="148">
        <f t="shared" si="0"/>
        <v>131341</v>
      </c>
    </row>
    <row r="15" spans="1:8" ht="12.75" customHeight="1">
      <c r="A15" s="10" t="s">
        <v>12</v>
      </c>
      <c r="B15" s="17">
        <v>125572</v>
      </c>
      <c r="C15" s="17">
        <v>125253</v>
      </c>
      <c r="D15" s="17">
        <v>125872</v>
      </c>
      <c r="E15" s="17">
        <v>125267</v>
      </c>
      <c r="F15" s="17">
        <v>122766</v>
      </c>
      <c r="G15" s="17">
        <v>120368</v>
      </c>
      <c r="H15" s="148">
        <f t="shared" si="0"/>
        <v>124183</v>
      </c>
    </row>
    <row r="16" spans="1:8" ht="12.75" customHeight="1">
      <c r="A16" s="10" t="s">
        <v>13</v>
      </c>
      <c r="B16" s="17">
        <v>7503</v>
      </c>
      <c r="C16" s="17">
        <v>7421</v>
      </c>
      <c r="D16" s="17">
        <v>7343</v>
      </c>
      <c r="E16" s="17">
        <v>7138</v>
      </c>
      <c r="F16" s="17">
        <v>6870</v>
      </c>
      <c r="G16" s="17">
        <v>6673</v>
      </c>
      <c r="H16" s="148">
        <f t="shared" si="0"/>
        <v>7158</v>
      </c>
    </row>
    <row r="17" spans="1:8" ht="12.75" customHeight="1">
      <c r="A17" s="10" t="s">
        <v>14</v>
      </c>
      <c r="B17" s="17"/>
      <c r="C17" s="17"/>
      <c r="D17" s="17"/>
      <c r="E17" s="17"/>
      <c r="F17" s="17"/>
      <c r="G17" s="17"/>
      <c r="H17" s="148">
        <f t="shared" si="0"/>
        <v>0</v>
      </c>
    </row>
    <row r="18" spans="1:8" ht="12.75" customHeight="1">
      <c r="A18" s="10" t="s">
        <v>15</v>
      </c>
      <c r="B18" s="17">
        <v>403568</v>
      </c>
      <c r="C18" s="17">
        <v>403010</v>
      </c>
      <c r="D18" s="17">
        <v>403828</v>
      </c>
      <c r="E18" s="17">
        <v>401174</v>
      </c>
      <c r="F18" s="17">
        <v>393373</v>
      </c>
      <c r="G18" s="17">
        <v>386298</v>
      </c>
      <c r="H18" s="148">
        <f t="shared" si="0"/>
        <v>398541.8333333333</v>
      </c>
    </row>
    <row r="19" spans="1:8" ht="12.75" customHeight="1">
      <c r="A19" s="10" t="s">
        <v>16</v>
      </c>
      <c r="B19" s="17">
        <v>100747</v>
      </c>
      <c r="C19" s="17">
        <v>96797</v>
      </c>
      <c r="D19" s="17">
        <v>101748</v>
      </c>
      <c r="E19" s="17">
        <v>101659</v>
      </c>
      <c r="F19" s="17">
        <v>100054</v>
      </c>
      <c r="G19" s="17">
        <v>96784</v>
      </c>
      <c r="H19" s="148">
        <f t="shared" si="0"/>
        <v>99631.5</v>
      </c>
    </row>
    <row r="20" spans="1:8" ht="12.75" customHeight="1">
      <c r="A20" s="10" t="s">
        <v>17</v>
      </c>
      <c r="B20" s="17">
        <v>5501</v>
      </c>
      <c r="C20" s="17">
        <v>4528</v>
      </c>
      <c r="D20" s="17">
        <v>4175</v>
      </c>
      <c r="E20" s="17">
        <v>3990</v>
      </c>
      <c r="F20" s="17">
        <v>3884</v>
      </c>
      <c r="G20" s="17">
        <v>4054</v>
      </c>
      <c r="H20" s="148">
        <f t="shared" si="0"/>
        <v>4355.333333333333</v>
      </c>
    </row>
    <row r="21" spans="1:8" ht="12.75" customHeight="1">
      <c r="A21" s="10" t="s">
        <v>18</v>
      </c>
      <c r="B21" s="17">
        <v>581</v>
      </c>
      <c r="C21" s="134">
        <v>579</v>
      </c>
      <c r="D21" s="134">
        <v>541</v>
      </c>
      <c r="E21" s="134">
        <v>519</v>
      </c>
      <c r="F21" s="134">
        <v>513</v>
      </c>
      <c r="G21" s="134">
        <v>572</v>
      </c>
      <c r="H21" s="148">
        <f t="shared" si="0"/>
        <v>550.8333333333334</v>
      </c>
    </row>
    <row r="22" spans="1:8" ht="12.75" customHeight="1">
      <c r="A22" s="12" t="s">
        <v>228</v>
      </c>
      <c r="B22" s="17">
        <v>121100</v>
      </c>
      <c r="C22" s="17">
        <v>121485</v>
      </c>
      <c r="D22" s="17">
        <v>121984</v>
      </c>
      <c r="E22" s="17">
        <v>121671</v>
      </c>
      <c r="F22" s="17">
        <v>120546</v>
      </c>
      <c r="G22" s="17">
        <v>115767</v>
      </c>
      <c r="H22" s="148">
        <f t="shared" si="0"/>
        <v>120425.5</v>
      </c>
    </row>
    <row r="23" spans="1:8" ht="12.75" customHeight="1">
      <c r="A23" s="12" t="s">
        <v>19</v>
      </c>
      <c r="B23" s="17">
        <v>96440</v>
      </c>
      <c r="C23" s="17">
        <v>95417</v>
      </c>
      <c r="D23" s="17">
        <v>95776</v>
      </c>
      <c r="E23" s="17">
        <v>96502</v>
      </c>
      <c r="F23" s="17">
        <v>95423</v>
      </c>
      <c r="G23" s="17">
        <v>94912</v>
      </c>
      <c r="H23" s="148">
        <f t="shared" si="0"/>
        <v>95745</v>
      </c>
    </row>
    <row r="24" spans="1:8" ht="12.75" customHeight="1">
      <c r="A24" s="12" t="s">
        <v>20</v>
      </c>
      <c r="B24" s="17">
        <v>223</v>
      </c>
      <c r="C24" s="17">
        <v>273</v>
      </c>
      <c r="D24" s="17">
        <v>275</v>
      </c>
      <c r="E24" s="17">
        <v>238</v>
      </c>
      <c r="F24" s="17">
        <v>271</v>
      </c>
      <c r="G24" s="17">
        <v>306</v>
      </c>
      <c r="H24" s="148">
        <f t="shared" si="0"/>
        <v>264.3333333333333</v>
      </c>
    </row>
    <row r="25" spans="1:8" s="14" customFormat="1" ht="12.75" customHeight="1">
      <c r="A25" s="23" t="s">
        <v>21</v>
      </c>
      <c r="B25" s="121">
        <v>3851</v>
      </c>
      <c r="C25" s="121">
        <v>3845</v>
      </c>
      <c r="D25" s="121">
        <v>3853</v>
      </c>
      <c r="E25" s="121">
        <v>3962</v>
      </c>
      <c r="F25" s="121">
        <v>3996</v>
      </c>
      <c r="G25" s="121">
        <v>4113</v>
      </c>
      <c r="H25" s="148">
        <f t="shared" si="0"/>
        <v>3936.6666666666665</v>
      </c>
    </row>
    <row r="26" spans="1:8" ht="12.75" customHeight="1">
      <c r="A26" s="110" t="s">
        <v>22</v>
      </c>
      <c r="B26" s="111">
        <v>99313</v>
      </c>
      <c r="C26" s="111">
        <v>88103</v>
      </c>
      <c r="D26" s="111">
        <v>91084</v>
      </c>
      <c r="E26" s="111">
        <v>95218</v>
      </c>
      <c r="F26" s="111">
        <v>97493</v>
      </c>
      <c r="G26" s="111">
        <v>95994</v>
      </c>
      <c r="H26" s="148">
        <f t="shared" si="0"/>
        <v>94534.16666666667</v>
      </c>
    </row>
    <row r="27" spans="1:8" ht="12.75" customHeight="1" hidden="1">
      <c r="A27" s="15" t="s">
        <v>23</v>
      </c>
      <c r="B27" s="16">
        <v>76065</v>
      </c>
      <c r="C27" s="16">
        <v>70048</v>
      </c>
      <c r="D27" s="16">
        <v>70727</v>
      </c>
      <c r="E27" s="16">
        <v>73745</v>
      </c>
      <c r="F27" s="16">
        <v>73262</v>
      </c>
      <c r="G27" s="16">
        <v>73695</v>
      </c>
      <c r="H27" s="148">
        <f t="shared" si="0"/>
        <v>72923.66666666667</v>
      </c>
    </row>
    <row r="28" spans="1:8" ht="12.75" customHeight="1" hidden="1">
      <c r="A28" s="10" t="s">
        <v>24</v>
      </c>
      <c r="B28" s="16">
        <v>11758</v>
      </c>
      <c r="C28" s="16">
        <v>7164</v>
      </c>
      <c r="D28" s="16">
        <v>9370</v>
      </c>
      <c r="E28" s="16">
        <v>10600</v>
      </c>
      <c r="F28" s="16">
        <v>10886</v>
      </c>
      <c r="G28" s="16">
        <v>11133</v>
      </c>
      <c r="H28" s="148">
        <f t="shared" si="0"/>
        <v>10151.833333333334</v>
      </c>
    </row>
    <row r="29" spans="1:8" ht="12.75" customHeight="1" hidden="1">
      <c r="A29" s="114" t="s">
        <v>194</v>
      </c>
      <c r="B29" s="16">
        <v>11490</v>
      </c>
      <c r="C29" s="16">
        <v>10891</v>
      </c>
      <c r="D29" s="16">
        <v>10987</v>
      </c>
      <c r="E29" s="16">
        <v>10873</v>
      </c>
      <c r="F29" s="16">
        <v>13345</v>
      </c>
      <c r="G29" s="16">
        <v>11166</v>
      </c>
      <c r="H29" s="148">
        <f t="shared" si="0"/>
        <v>11458.666666666666</v>
      </c>
    </row>
    <row r="30" spans="1:8" ht="12.75">
      <c r="A30" s="12" t="s">
        <v>25</v>
      </c>
      <c r="B30" s="17">
        <v>48</v>
      </c>
      <c r="C30" s="17">
        <v>48</v>
      </c>
      <c r="D30" s="17">
        <v>51</v>
      </c>
      <c r="E30" s="17">
        <v>50</v>
      </c>
      <c r="F30" s="17">
        <v>50</v>
      </c>
      <c r="G30" s="17">
        <v>50</v>
      </c>
      <c r="H30" s="148">
        <f t="shared" si="0"/>
        <v>49.5</v>
      </c>
    </row>
    <row r="31" spans="1:8" ht="12.75">
      <c r="A31" s="12" t="s">
        <v>26</v>
      </c>
      <c r="B31" s="17">
        <v>0</v>
      </c>
      <c r="C31" s="17">
        <v>80833</v>
      </c>
      <c r="D31" s="17">
        <v>4885</v>
      </c>
      <c r="E31" s="17">
        <v>0</v>
      </c>
      <c r="F31" s="17">
        <v>0</v>
      </c>
      <c r="G31" s="17">
        <v>0</v>
      </c>
      <c r="H31" s="148">
        <f t="shared" si="0"/>
        <v>14286.333333333334</v>
      </c>
    </row>
    <row r="32" spans="1:8" ht="12.75" hidden="1">
      <c r="A32" s="115" t="s">
        <v>195</v>
      </c>
      <c r="B32" s="17">
        <v>0</v>
      </c>
      <c r="C32" s="17">
        <v>63864</v>
      </c>
      <c r="D32" s="17">
        <v>3591</v>
      </c>
      <c r="E32" s="17">
        <v>0</v>
      </c>
      <c r="F32" s="17">
        <v>0</v>
      </c>
      <c r="G32" s="17">
        <v>0</v>
      </c>
      <c r="H32" s="148">
        <f t="shared" si="0"/>
        <v>11242.5</v>
      </c>
    </row>
    <row r="33" spans="1:8" ht="12.75" hidden="1">
      <c r="A33" s="115" t="s">
        <v>196</v>
      </c>
      <c r="B33" s="17">
        <v>0</v>
      </c>
      <c r="C33" s="17">
        <v>8299</v>
      </c>
      <c r="D33" s="17">
        <v>68</v>
      </c>
      <c r="E33" s="17">
        <v>0</v>
      </c>
      <c r="F33" s="17">
        <v>0</v>
      </c>
      <c r="G33" s="17">
        <v>0</v>
      </c>
      <c r="H33" s="148">
        <f t="shared" si="0"/>
        <v>1394.5</v>
      </c>
    </row>
    <row r="34" spans="1:8" ht="12.75" hidden="1">
      <c r="A34" s="115" t="s">
        <v>197</v>
      </c>
      <c r="B34" s="17">
        <v>0</v>
      </c>
      <c r="C34" s="17">
        <v>8670</v>
      </c>
      <c r="D34" s="17">
        <v>1226</v>
      </c>
      <c r="E34" s="17">
        <v>0</v>
      </c>
      <c r="F34" s="17">
        <v>0</v>
      </c>
      <c r="G34" s="17">
        <v>0</v>
      </c>
      <c r="H34" s="148">
        <f t="shared" si="0"/>
        <v>1649.3333333333333</v>
      </c>
    </row>
    <row r="35" spans="1:8" ht="12.75">
      <c r="A35" s="12" t="s">
        <v>183</v>
      </c>
      <c r="B35" s="17">
        <v>32502</v>
      </c>
      <c r="C35" s="17">
        <v>29210</v>
      </c>
      <c r="D35" s="17">
        <v>30216</v>
      </c>
      <c r="E35" s="17">
        <v>30785</v>
      </c>
      <c r="F35" s="17">
        <v>31167</v>
      </c>
      <c r="G35" s="17">
        <v>31054</v>
      </c>
      <c r="H35" s="148">
        <f t="shared" si="0"/>
        <v>30822.333333333332</v>
      </c>
    </row>
    <row r="36" spans="1:8" ht="12.75" customHeight="1" hidden="1">
      <c r="A36" s="15" t="s">
        <v>187</v>
      </c>
      <c r="B36" s="16">
        <v>26501</v>
      </c>
      <c r="C36" s="16">
        <v>24244</v>
      </c>
      <c r="D36" s="17">
        <v>24768</v>
      </c>
      <c r="E36" s="17"/>
      <c r="F36" s="17">
        <v>25314</v>
      </c>
      <c r="G36" s="17">
        <v>25207</v>
      </c>
      <c r="H36" s="148">
        <f t="shared" si="0"/>
        <v>21005.666666666668</v>
      </c>
    </row>
    <row r="37" spans="1:8" ht="12.75" customHeight="1" hidden="1">
      <c r="A37" s="10" t="s">
        <v>188</v>
      </c>
      <c r="B37" s="16">
        <v>5525</v>
      </c>
      <c r="C37" s="16">
        <v>4544</v>
      </c>
      <c r="D37" s="17">
        <v>5026</v>
      </c>
      <c r="E37" s="17"/>
      <c r="F37" s="17">
        <v>5431</v>
      </c>
      <c r="G37" s="17">
        <v>5423</v>
      </c>
      <c r="H37" s="148">
        <f t="shared" si="0"/>
        <v>4324.833333333333</v>
      </c>
    </row>
    <row r="38" spans="1:8" ht="12.75" customHeight="1" hidden="1">
      <c r="A38" s="116" t="s">
        <v>198</v>
      </c>
      <c r="B38" s="16">
        <v>476</v>
      </c>
      <c r="C38" s="16">
        <v>422</v>
      </c>
      <c r="D38" s="17">
        <v>422</v>
      </c>
      <c r="E38" s="17"/>
      <c r="F38" s="17">
        <v>422</v>
      </c>
      <c r="G38" s="17">
        <v>424</v>
      </c>
      <c r="H38" s="148">
        <f t="shared" si="0"/>
        <v>361</v>
      </c>
    </row>
    <row r="39" spans="1:8" s="21" customFormat="1" ht="12.75">
      <c r="A39" s="20" t="s">
        <v>27</v>
      </c>
      <c r="B39" s="8"/>
      <c r="C39" s="8"/>
      <c r="D39" s="8"/>
      <c r="E39" s="8"/>
      <c r="F39" s="8"/>
      <c r="G39" s="8"/>
      <c r="H39" s="148">
        <f t="shared" si="0"/>
        <v>0</v>
      </c>
    </row>
    <row r="40" spans="1:8" ht="12.75" customHeight="1">
      <c r="A40" s="46" t="s">
        <v>28</v>
      </c>
      <c r="B40" s="47">
        <v>735736</v>
      </c>
      <c r="C40" s="47">
        <v>738085</v>
      </c>
      <c r="D40" s="47">
        <v>739205</v>
      </c>
      <c r="E40" s="47">
        <v>740453</v>
      </c>
      <c r="F40" s="48">
        <v>740610</v>
      </c>
      <c r="G40" s="48">
        <v>742703</v>
      </c>
      <c r="H40" s="148">
        <f t="shared" si="0"/>
        <v>739465.3333333334</v>
      </c>
    </row>
    <row r="41" spans="1:8" ht="12.75" customHeight="1">
      <c r="A41" s="15" t="s">
        <v>29</v>
      </c>
      <c r="B41" s="51">
        <v>1265006</v>
      </c>
      <c r="C41" s="51">
        <v>1269465</v>
      </c>
      <c r="D41" s="51">
        <v>1271597</v>
      </c>
      <c r="E41" s="51">
        <v>1273500</v>
      </c>
      <c r="F41" s="51">
        <v>1274412</v>
      </c>
      <c r="G41" s="51">
        <v>1278312</v>
      </c>
      <c r="H41" s="148">
        <f t="shared" si="0"/>
        <v>1272048.6666666667</v>
      </c>
    </row>
    <row r="42" spans="1:8" ht="12.75" customHeight="1">
      <c r="A42" s="15" t="s">
        <v>30</v>
      </c>
      <c r="B42" s="51">
        <f>133933+1178</f>
        <v>135111</v>
      </c>
      <c r="C42" s="51">
        <f>134848+1170</f>
        <v>136018</v>
      </c>
      <c r="D42" s="51">
        <f>134626+1170</f>
        <v>135796</v>
      </c>
      <c r="E42" s="51">
        <f>134938+1031</f>
        <v>135969</v>
      </c>
      <c r="F42" s="51">
        <f>134642+1087</f>
        <v>135729</v>
      </c>
      <c r="G42" s="51">
        <f>134544+979</f>
        <v>135523</v>
      </c>
      <c r="H42" s="148">
        <f t="shared" si="0"/>
        <v>135691</v>
      </c>
    </row>
    <row r="43" spans="1:8" s="22" customFormat="1" ht="12.75" customHeight="1">
      <c r="A43" s="24" t="s">
        <v>31</v>
      </c>
      <c r="B43" s="51">
        <v>3734</v>
      </c>
      <c r="C43" s="51">
        <v>4006</v>
      </c>
      <c r="D43" s="51">
        <v>3699</v>
      </c>
      <c r="E43" s="51">
        <v>3935</v>
      </c>
      <c r="F43" s="51">
        <v>4251</v>
      </c>
      <c r="G43" s="51">
        <v>4261</v>
      </c>
      <c r="H43" s="148">
        <f t="shared" si="0"/>
        <v>3981</v>
      </c>
    </row>
    <row r="44" spans="1:8" s="22" customFormat="1" ht="12.75" customHeight="1">
      <c r="A44" s="24" t="s">
        <v>275</v>
      </c>
      <c r="B44" s="51"/>
      <c r="C44" s="51">
        <v>305</v>
      </c>
      <c r="D44" s="51">
        <v>1301</v>
      </c>
      <c r="E44" s="51">
        <v>1615</v>
      </c>
      <c r="F44" s="51">
        <v>1819</v>
      </c>
      <c r="G44" s="51">
        <v>1781</v>
      </c>
      <c r="H44" s="148">
        <f t="shared" si="0"/>
        <v>1136.8333333333333</v>
      </c>
    </row>
    <row r="45" spans="1:8" s="52" customFormat="1" ht="12.75" customHeight="1">
      <c r="A45" s="24" t="s">
        <v>32</v>
      </c>
      <c r="B45" s="51">
        <v>50</v>
      </c>
      <c r="C45" s="51">
        <v>73</v>
      </c>
      <c r="D45" s="51">
        <v>56</v>
      </c>
      <c r="E45" s="51">
        <v>55</v>
      </c>
      <c r="F45" s="51">
        <v>65</v>
      </c>
      <c r="G45" s="51">
        <v>58</v>
      </c>
      <c r="H45" s="148">
        <f t="shared" si="0"/>
        <v>59.5</v>
      </c>
    </row>
    <row r="46" spans="1:8" s="22" customFormat="1" ht="12.75" customHeight="1">
      <c r="A46" s="54" t="s">
        <v>268</v>
      </c>
      <c r="B46" s="55">
        <v>42</v>
      </c>
      <c r="C46" s="55">
        <v>55</v>
      </c>
      <c r="D46" s="55">
        <v>48</v>
      </c>
      <c r="E46" s="55">
        <v>49</v>
      </c>
      <c r="F46" s="55">
        <v>56</v>
      </c>
      <c r="G46" s="55">
        <v>44</v>
      </c>
      <c r="H46" s="148">
        <f t="shared" si="0"/>
        <v>49</v>
      </c>
    </row>
    <row r="47" spans="1:8" ht="12.75" customHeight="1">
      <c r="A47" s="128" t="s">
        <v>269</v>
      </c>
      <c r="B47" s="56">
        <v>8</v>
      </c>
      <c r="C47" s="56">
        <v>18</v>
      </c>
      <c r="D47" s="56">
        <v>8</v>
      </c>
      <c r="E47" s="56">
        <v>6</v>
      </c>
      <c r="F47" s="56">
        <v>9</v>
      </c>
      <c r="G47" s="56">
        <v>14</v>
      </c>
      <c r="H47" s="148">
        <f t="shared" si="0"/>
        <v>10.5</v>
      </c>
    </row>
    <row r="48" spans="1:8" ht="12.75" customHeight="1">
      <c r="A48" s="24" t="s">
        <v>33</v>
      </c>
      <c r="B48" s="51">
        <v>4309</v>
      </c>
      <c r="C48" s="51">
        <v>4947</v>
      </c>
      <c r="D48" s="51">
        <v>4423</v>
      </c>
      <c r="E48" s="51">
        <v>4234</v>
      </c>
      <c r="F48" s="51">
        <v>4374</v>
      </c>
      <c r="G48" s="51">
        <v>4317</v>
      </c>
      <c r="H48" s="148">
        <f t="shared" si="0"/>
        <v>4434</v>
      </c>
    </row>
    <row r="49" spans="1:8" ht="12.75" customHeight="1">
      <c r="A49" s="45" t="s">
        <v>270</v>
      </c>
      <c r="B49" s="17">
        <v>4885</v>
      </c>
      <c r="C49" s="17">
        <v>4928</v>
      </c>
      <c r="D49" s="17">
        <v>4956</v>
      </c>
      <c r="E49" s="17">
        <v>5029</v>
      </c>
      <c r="F49" s="17">
        <v>5055</v>
      </c>
      <c r="G49" s="17">
        <v>5120</v>
      </c>
      <c r="H49" s="148">
        <f t="shared" si="0"/>
        <v>4995.5</v>
      </c>
    </row>
    <row r="50" spans="1:8" ht="12.75" customHeight="1">
      <c r="A50" s="12" t="s">
        <v>257</v>
      </c>
      <c r="B50" s="17">
        <f>1146+42</f>
        <v>1188</v>
      </c>
      <c r="C50" s="17">
        <f>1159+44</f>
        <v>1203</v>
      </c>
      <c r="D50" s="17">
        <f>1159+46</f>
        <v>1205</v>
      </c>
      <c r="E50" s="17">
        <f>1164+47</f>
        <v>1211</v>
      </c>
      <c r="F50" s="17">
        <f>1162+44</f>
        <v>1206</v>
      </c>
      <c r="G50" s="17">
        <f>1165+46</f>
        <v>1211</v>
      </c>
      <c r="H50" s="148">
        <f t="shared" si="0"/>
        <v>1204</v>
      </c>
    </row>
    <row r="51" spans="1:8" ht="12.75" customHeight="1">
      <c r="A51" s="12" t="s">
        <v>35</v>
      </c>
      <c r="B51" s="17">
        <v>857</v>
      </c>
      <c r="C51" s="17">
        <v>845</v>
      </c>
      <c r="D51" s="17">
        <v>843</v>
      </c>
      <c r="E51" s="17">
        <v>837</v>
      </c>
      <c r="F51" s="17">
        <v>826</v>
      </c>
      <c r="G51" s="17">
        <v>811</v>
      </c>
      <c r="H51" s="148">
        <f t="shared" si="0"/>
        <v>836.5</v>
      </c>
    </row>
    <row r="52" spans="1:8" ht="12.75" customHeight="1">
      <c r="A52" s="45" t="s">
        <v>258</v>
      </c>
      <c r="B52" s="17">
        <v>68</v>
      </c>
      <c r="C52" s="17">
        <v>67</v>
      </c>
      <c r="D52" s="17">
        <v>71</v>
      </c>
      <c r="E52" s="17">
        <v>75</v>
      </c>
      <c r="F52" s="17">
        <v>74</v>
      </c>
      <c r="G52" s="17">
        <v>73</v>
      </c>
      <c r="H52" s="148">
        <f t="shared" si="0"/>
        <v>71.33333333333333</v>
      </c>
    </row>
    <row r="53" spans="1:8" ht="12.75" customHeight="1">
      <c r="A53" s="45" t="s">
        <v>259</v>
      </c>
      <c r="B53" s="17">
        <v>45</v>
      </c>
      <c r="C53" s="17">
        <v>69</v>
      </c>
      <c r="D53" s="17">
        <v>51</v>
      </c>
      <c r="E53" s="17">
        <v>53</v>
      </c>
      <c r="F53" s="17">
        <v>51</v>
      </c>
      <c r="G53" s="17">
        <v>59</v>
      </c>
      <c r="H53" s="148">
        <f t="shared" si="0"/>
        <v>54.666666666666664</v>
      </c>
    </row>
    <row r="54" spans="1:8" s="6" customFormat="1" ht="12.75" customHeight="1">
      <c r="A54" s="18" t="s">
        <v>260</v>
      </c>
      <c r="B54" s="19">
        <v>22</v>
      </c>
      <c r="C54" s="19">
        <v>31</v>
      </c>
      <c r="D54" s="19">
        <v>33</v>
      </c>
      <c r="E54" s="19">
        <v>39</v>
      </c>
      <c r="F54" s="19">
        <v>30</v>
      </c>
      <c r="G54" s="19">
        <v>20</v>
      </c>
      <c r="H54" s="148">
        <f t="shared" si="0"/>
        <v>29.166666666666668</v>
      </c>
    </row>
    <row r="55" spans="1:8" s="6" customFormat="1" ht="12.75" customHeight="1">
      <c r="A55" s="131" t="s">
        <v>36</v>
      </c>
      <c r="B55" s="26">
        <v>195873</v>
      </c>
      <c r="C55" s="26">
        <v>196948</v>
      </c>
      <c r="D55" s="26">
        <v>197579</v>
      </c>
      <c r="E55" s="26">
        <v>198299</v>
      </c>
      <c r="F55" s="142">
        <v>198696</v>
      </c>
      <c r="G55" s="142">
        <v>199441</v>
      </c>
      <c r="H55" s="148">
        <f t="shared" si="0"/>
        <v>197806</v>
      </c>
    </row>
    <row r="56" spans="1:8" s="29" customFormat="1" ht="12.75" customHeight="1">
      <c r="A56" s="25" t="s">
        <v>200</v>
      </c>
      <c r="B56" s="125"/>
      <c r="C56" s="125"/>
      <c r="D56" s="125"/>
      <c r="E56" s="125"/>
      <c r="F56" s="143"/>
      <c r="G56" s="143"/>
      <c r="H56" s="148">
        <f t="shared" si="0"/>
        <v>0</v>
      </c>
    </row>
    <row r="57" spans="1:8" s="29" customFormat="1" ht="12.75" customHeight="1">
      <c r="A57" s="27" t="s">
        <v>201</v>
      </c>
      <c r="B57" s="28">
        <v>5179</v>
      </c>
      <c r="C57" s="28">
        <v>5957</v>
      </c>
      <c r="D57" s="28">
        <v>6029</v>
      </c>
      <c r="E57" s="28">
        <v>5985</v>
      </c>
      <c r="F57" s="144">
        <v>6060</v>
      </c>
      <c r="G57" s="144">
        <v>6069</v>
      </c>
      <c r="H57" s="148">
        <f t="shared" si="0"/>
        <v>5879.833333333333</v>
      </c>
    </row>
    <row r="58" spans="1:8" s="29" customFormat="1" ht="12.75" customHeight="1">
      <c r="A58" s="27" t="s">
        <v>214</v>
      </c>
      <c r="B58" s="30">
        <v>1986</v>
      </c>
      <c r="C58" s="30">
        <v>2037</v>
      </c>
      <c r="D58" s="30">
        <v>2073</v>
      </c>
      <c r="E58" s="30">
        <v>2076</v>
      </c>
      <c r="F58" s="145">
        <v>2103</v>
      </c>
      <c r="G58" s="145">
        <v>2132</v>
      </c>
      <c r="H58" s="148">
        <f t="shared" si="0"/>
        <v>2067.8333333333335</v>
      </c>
    </row>
    <row r="59" spans="1:8" s="29" customFormat="1" ht="12.75" customHeight="1">
      <c r="A59" s="27" t="s">
        <v>215</v>
      </c>
      <c r="B59" s="30">
        <v>143665</v>
      </c>
      <c r="C59" s="30">
        <v>144336</v>
      </c>
      <c r="D59" s="30">
        <v>144868</v>
      </c>
      <c r="E59" s="30">
        <v>145481</v>
      </c>
      <c r="F59" s="145">
        <v>145762</v>
      </c>
      <c r="G59" s="145">
        <v>146408</v>
      </c>
      <c r="H59" s="148">
        <f t="shared" si="0"/>
        <v>145086.66666666666</v>
      </c>
    </row>
    <row r="60" spans="1:8" s="29" customFormat="1" ht="12.75" customHeight="1">
      <c r="A60" s="27" t="s">
        <v>216</v>
      </c>
      <c r="B60" s="30">
        <v>43316</v>
      </c>
      <c r="C60" s="30">
        <v>43502</v>
      </c>
      <c r="D60" s="30">
        <v>43651</v>
      </c>
      <c r="E60" s="30">
        <v>43885</v>
      </c>
      <c r="F60" s="145">
        <v>43937</v>
      </c>
      <c r="G60" s="145">
        <v>44266</v>
      </c>
      <c r="H60" s="148">
        <f t="shared" si="0"/>
        <v>43759.5</v>
      </c>
    </row>
    <row r="61" spans="1:8" s="29" customFormat="1" ht="12.75" customHeight="1">
      <c r="A61" s="27" t="s">
        <v>217</v>
      </c>
      <c r="B61" s="30">
        <v>88128</v>
      </c>
      <c r="C61" s="30">
        <v>88434</v>
      </c>
      <c r="D61" s="30">
        <v>88739</v>
      </c>
      <c r="E61" s="30">
        <v>89023</v>
      </c>
      <c r="F61" s="145">
        <v>89173</v>
      </c>
      <c r="G61" s="145">
        <v>89450</v>
      </c>
      <c r="H61" s="148">
        <f t="shared" si="0"/>
        <v>88824.5</v>
      </c>
    </row>
    <row r="62" spans="1:8" s="29" customFormat="1" ht="12.75" customHeight="1">
      <c r="A62" s="27" t="s">
        <v>218</v>
      </c>
      <c r="B62" s="30">
        <v>48940</v>
      </c>
      <c r="C62" s="30">
        <v>49347</v>
      </c>
      <c r="D62" s="30">
        <v>49637</v>
      </c>
      <c r="E62" s="30">
        <v>49915</v>
      </c>
      <c r="F62" s="145">
        <v>50168</v>
      </c>
      <c r="G62" s="145">
        <v>50501</v>
      </c>
      <c r="H62" s="148">
        <f t="shared" si="0"/>
        <v>49751.333333333336</v>
      </c>
    </row>
    <row r="63" spans="1:8" s="29" customFormat="1" ht="12.75" customHeight="1">
      <c r="A63" s="27" t="s">
        <v>219</v>
      </c>
      <c r="B63" s="30">
        <v>66</v>
      </c>
      <c r="C63" s="30">
        <v>67</v>
      </c>
      <c r="D63" s="30">
        <v>68</v>
      </c>
      <c r="E63" s="30">
        <v>67</v>
      </c>
      <c r="F63" s="146">
        <v>69</v>
      </c>
      <c r="G63" s="146">
        <v>68</v>
      </c>
      <c r="H63" s="148">
        <f t="shared" si="0"/>
        <v>67.5</v>
      </c>
    </row>
    <row r="64" spans="1:8" s="29" customFormat="1" ht="12.75" customHeight="1">
      <c r="A64" s="27" t="s">
        <v>251</v>
      </c>
      <c r="B64" s="30">
        <v>51225</v>
      </c>
      <c r="C64" s="30">
        <v>51346</v>
      </c>
      <c r="D64" s="30">
        <v>51412</v>
      </c>
      <c r="E64" s="30">
        <v>51546</v>
      </c>
      <c r="F64" s="145">
        <v>51639</v>
      </c>
      <c r="G64" s="145">
        <v>51741</v>
      </c>
      <c r="H64" s="148">
        <f t="shared" si="0"/>
        <v>51484.833333333336</v>
      </c>
    </row>
    <row r="65" spans="1:8" s="29" customFormat="1" ht="12.75" customHeight="1">
      <c r="A65" s="27" t="s">
        <v>252</v>
      </c>
      <c r="B65" s="30">
        <v>47784</v>
      </c>
      <c r="C65" s="30">
        <v>47881</v>
      </c>
      <c r="D65" s="30">
        <v>47947</v>
      </c>
      <c r="E65" s="30">
        <v>48066</v>
      </c>
      <c r="F65" s="145">
        <v>48156</v>
      </c>
      <c r="G65" s="145">
        <v>48261</v>
      </c>
      <c r="H65" s="148">
        <f t="shared" si="0"/>
        <v>48015.833333333336</v>
      </c>
    </row>
    <row r="66" spans="1:8" s="29" customFormat="1" ht="12.75" customHeight="1">
      <c r="A66" s="27" t="s">
        <v>253</v>
      </c>
      <c r="B66" s="30">
        <v>2059</v>
      </c>
      <c r="C66" s="30">
        <v>2092</v>
      </c>
      <c r="D66" s="30">
        <v>2086</v>
      </c>
      <c r="E66" s="30">
        <v>2106</v>
      </c>
      <c r="F66" s="145">
        <v>2109</v>
      </c>
      <c r="G66" s="145">
        <v>2106</v>
      </c>
      <c r="H66" s="148">
        <f t="shared" si="0"/>
        <v>2093</v>
      </c>
    </row>
    <row r="67" spans="1:8" s="29" customFormat="1" ht="12.75" customHeight="1">
      <c r="A67" s="27" t="s">
        <v>254</v>
      </c>
      <c r="B67" s="30">
        <v>1292</v>
      </c>
      <c r="C67" s="30">
        <v>1286</v>
      </c>
      <c r="D67" s="30">
        <v>1291</v>
      </c>
      <c r="E67" s="30">
        <v>1286</v>
      </c>
      <c r="F67" s="145">
        <v>1287</v>
      </c>
      <c r="G67" s="145">
        <v>1290</v>
      </c>
      <c r="H67" s="148">
        <f t="shared" si="0"/>
        <v>1288.6666666666667</v>
      </c>
    </row>
    <row r="68" spans="1:8" s="29" customFormat="1" ht="12.75" customHeight="1">
      <c r="A68" s="27" t="s">
        <v>255</v>
      </c>
      <c r="B68" s="30">
        <v>42</v>
      </c>
      <c r="C68" s="30">
        <v>39</v>
      </c>
      <c r="D68" s="30">
        <v>39</v>
      </c>
      <c r="E68" s="30">
        <v>40</v>
      </c>
      <c r="F68" s="146">
        <v>38</v>
      </c>
      <c r="G68" s="146">
        <v>38</v>
      </c>
      <c r="H68" s="148">
        <f t="shared" si="0"/>
        <v>39.333333333333336</v>
      </c>
    </row>
    <row r="69" spans="1:8" s="29" customFormat="1" ht="12.75" customHeight="1">
      <c r="A69" s="32" t="s">
        <v>256</v>
      </c>
      <c r="B69" s="33">
        <v>48</v>
      </c>
      <c r="C69" s="33">
        <v>48</v>
      </c>
      <c r="D69" s="33">
        <v>49</v>
      </c>
      <c r="E69" s="33">
        <v>49</v>
      </c>
      <c r="F69" s="147">
        <v>49</v>
      </c>
      <c r="G69" s="147">
        <v>46</v>
      </c>
      <c r="H69" s="148">
        <f t="shared" si="0"/>
        <v>48.166666666666664</v>
      </c>
    </row>
    <row r="70" spans="1:12" s="29" customFormat="1" ht="12.75" customHeight="1">
      <c r="A70" s="149" t="s">
        <v>227</v>
      </c>
      <c r="B70" s="151"/>
      <c r="C70" s="151"/>
      <c r="D70" s="151"/>
      <c r="E70" s="151"/>
      <c r="F70" s="151"/>
      <c r="G70" s="151"/>
      <c r="H70" s="148">
        <f aca="true" t="shared" si="1" ref="H70:H78">SUM(B70:G70)/6</f>
        <v>0</v>
      </c>
      <c r="I70" s="35"/>
      <c r="J70" s="35"/>
      <c r="K70" s="35"/>
      <c r="L70" s="35"/>
    </row>
    <row r="71" spans="1:12" s="29" customFormat="1" ht="12.75" customHeight="1">
      <c r="A71" s="150"/>
      <c r="B71" s="152"/>
      <c r="C71" s="152"/>
      <c r="D71" s="152"/>
      <c r="E71" s="152"/>
      <c r="F71" s="152"/>
      <c r="G71" s="152"/>
      <c r="H71" s="148">
        <f t="shared" si="1"/>
        <v>0</v>
      </c>
      <c r="I71" s="35"/>
      <c r="J71" s="35"/>
      <c r="K71" s="35"/>
      <c r="L71" s="35"/>
    </row>
    <row r="72" spans="1:12" s="35" customFormat="1" ht="12.75" customHeight="1">
      <c r="A72" s="36" t="s">
        <v>220</v>
      </c>
      <c r="B72" s="37">
        <v>194</v>
      </c>
      <c r="C72" s="37">
        <v>246</v>
      </c>
      <c r="D72" s="37">
        <v>222</v>
      </c>
      <c r="E72" s="37">
        <v>187</v>
      </c>
      <c r="F72" s="37">
        <v>229</v>
      </c>
      <c r="G72" s="37">
        <v>255</v>
      </c>
      <c r="H72" s="148">
        <f t="shared" si="1"/>
        <v>222.16666666666666</v>
      </c>
      <c r="I72" s="6"/>
      <c r="J72" s="6"/>
      <c r="K72" s="6"/>
      <c r="L72" s="6"/>
    </row>
    <row r="73" spans="1:12" s="35" customFormat="1" ht="12.75" customHeight="1">
      <c r="A73" s="31" t="s">
        <v>221</v>
      </c>
      <c r="B73" s="38">
        <v>187</v>
      </c>
      <c r="C73" s="38">
        <v>234</v>
      </c>
      <c r="D73" s="38">
        <v>213</v>
      </c>
      <c r="E73" s="38">
        <v>178</v>
      </c>
      <c r="F73" s="38">
        <v>223</v>
      </c>
      <c r="G73" s="38">
        <v>247</v>
      </c>
      <c r="H73" s="148">
        <f t="shared" si="1"/>
        <v>213.66666666666666</v>
      </c>
      <c r="I73" s="29"/>
      <c r="J73" s="29"/>
      <c r="K73" s="29"/>
      <c r="L73" s="29"/>
    </row>
    <row r="74" spans="1:12" s="6" customFormat="1" ht="12.75" customHeight="1">
      <c r="A74" s="31" t="s">
        <v>222</v>
      </c>
      <c r="B74" s="38">
        <v>1</v>
      </c>
      <c r="C74" s="38">
        <v>0</v>
      </c>
      <c r="D74" s="38">
        <v>1</v>
      </c>
      <c r="E74" s="38">
        <v>0</v>
      </c>
      <c r="F74" s="38">
        <v>0</v>
      </c>
      <c r="G74" s="38">
        <v>2</v>
      </c>
      <c r="H74" s="148">
        <f t="shared" si="1"/>
        <v>0.6666666666666666</v>
      </c>
      <c r="I74" s="29"/>
      <c r="J74" s="29"/>
      <c r="K74" s="29"/>
      <c r="L74" s="29"/>
    </row>
    <row r="75" spans="1:12" s="29" customFormat="1" ht="12.75" customHeight="1">
      <c r="A75" s="31" t="s">
        <v>223</v>
      </c>
      <c r="B75" s="38">
        <v>12</v>
      </c>
      <c r="C75" s="38">
        <v>26</v>
      </c>
      <c r="D75" s="38">
        <v>21</v>
      </c>
      <c r="E75" s="38">
        <v>20</v>
      </c>
      <c r="F75" s="38">
        <v>24</v>
      </c>
      <c r="G75" s="38">
        <v>29</v>
      </c>
      <c r="H75" s="148">
        <f t="shared" si="1"/>
        <v>22</v>
      </c>
      <c r="I75" s="39"/>
      <c r="J75" s="39"/>
      <c r="K75" s="39"/>
      <c r="L75" s="39"/>
    </row>
    <row r="76" spans="1:8" s="29" customFormat="1" ht="12.75" customHeight="1">
      <c r="A76" s="27" t="s">
        <v>224</v>
      </c>
      <c r="B76" s="38">
        <v>23</v>
      </c>
      <c r="C76" s="38">
        <v>36</v>
      </c>
      <c r="D76" s="38">
        <v>23</v>
      </c>
      <c r="E76" s="38">
        <v>32</v>
      </c>
      <c r="F76" s="38">
        <v>27</v>
      </c>
      <c r="G76" s="38">
        <v>28</v>
      </c>
      <c r="H76" s="148">
        <f t="shared" si="1"/>
        <v>28.166666666666668</v>
      </c>
    </row>
    <row r="77" spans="1:8" s="39" customFormat="1" ht="12.75" customHeight="1">
      <c r="A77" s="27" t="s">
        <v>225</v>
      </c>
      <c r="B77" s="38">
        <v>90</v>
      </c>
      <c r="C77" s="38">
        <v>134</v>
      </c>
      <c r="D77" s="38">
        <v>86</v>
      </c>
      <c r="E77" s="38">
        <v>97</v>
      </c>
      <c r="F77" s="38">
        <v>120</v>
      </c>
      <c r="G77" s="38">
        <v>113</v>
      </c>
      <c r="H77" s="148">
        <f t="shared" si="1"/>
        <v>106.66666666666667</v>
      </c>
    </row>
    <row r="78" spans="1:12" s="29" customFormat="1" ht="12.75" customHeight="1">
      <c r="A78" s="32" t="s">
        <v>226</v>
      </c>
      <c r="B78" s="40">
        <v>251</v>
      </c>
      <c r="C78" s="40">
        <v>366</v>
      </c>
      <c r="D78" s="40">
        <v>318</v>
      </c>
      <c r="E78" s="40">
        <v>306</v>
      </c>
      <c r="F78" s="40">
        <v>351</v>
      </c>
      <c r="G78" s="40">
        <v>386</v>
      </c>
      <c r="H78" s="148">
        <f t="shared" si="1"/>
        <v>329.6666666666667</v>
      </c>
      <c r="I78" s="22"/>
      <c r="J78" s="22"/>
      <c r="K78" s="22"/>
      <c r="L78" s="22"/>
    </row>
    <row r="79" spans="1:8" s="39" customFormat="1" ht="12.75" customHeight="1">
      <c r="A79" s="9"/>
      <c r="B79" s="41"/>
      <c r="C79" s="41"/>
      <c r="D79" s="41"/>
      <c r="E79" s="41"/>
      <c r="F79" s="41"/>
      <c r="G79" s="41"/>
      <c r="H79" s="9"/>
    </row>
    <row r="80" spans="1:8" s="22" customFormat="1" ht="12.75" customHeight="1">
      <c r="A80" s="9"/>
      <c r="B80" s="41"/>
      <c r="C80" s="41"/>
      <c r="D80" s="41"/>
      <c r="E80" s="41"/>
      <c r="F80" s="41"/>
      <c r="G80" s="41"/>
      <c r="H80" s="9"/>
    </row>
    <row r="81" ht="12.75" customHeight="1"/>
    <row r="82" spans="8:11" ht="12.75" customHeight="1">
      <c r="H82" s="29"/>
      <c r="I82" s="29"/>
      <c r="J82" s="29"/>
      <c r="K82" s="29"/>
    </row>
    <row r="83" spans="8:11" ht="12.75" customHeight="1">
      <c r="H83" s="29"/>
      <c r="I83" s="29"/>
      <c r="J83" s="29"/>
      <c r="K83" s="29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</sheetData>
  <mergeCells count="7">
    <mergeCell ref="A70:A71"/>
    <mergeCell ref="B70:B71"/>
    <mergeCell ref="C70:C71"/>
    <mergeCell ref="G70:G71"/>
    <mergeCell ref="F70:F71"/>
    <mergeCell ref="E70:E71"/>
    <mergeCell ref="D70:D71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6"/>
  <sheetViews>
    <sheetView tabSelected="1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9.140625" defaultRowHeight="12.75"/>
  <cols>
    <col min="1" max="1" width="32.00390625" style="60" customWidth="1"/>
    <col min="2" max="7" width="9.7109375" style="9" customWidth="1"/>
    <col min="8" max="16384" width="9.140625" style="9" customWidth="1"/>
  </cols>
  <sheetData>
    <row r="1" spans="1:7" s="29" customFormat="1" ht="15.75" customHeight="1">
      <c r="A1" s="1" t="s">
        <v>199</v>
      </c>
      <c r="B1" s="9"/>
      <c r="C1" s="9"/>
      <c r="D1" s="9"/>
      <c r="E1" s="9"/>
      <c r="F1" s="9"/>
      <c r="G1" s="9"/>
    </row>
    <row r="2" spans="1:7" s="29" customFormat="1" ht="13.5" customHeight="1">
      <c r="A2" s="34"/>
      <c r="B2" s="9"/>
      <c r="C2" s="9"/>
      <c r="D2" s="9"/>
      <c r="E2" s="9"/>
      <c r="F2" s="9"/>
      <c r="G2" s="87"/>
    </row>
    <row r="3" spans="1:7" ht="12.75" customHeight="1">
      <c r="A3" s="5"/>
      <c r="B3" s="5" t="s">
        <v>267</v>
      </c>
      <c r="C3" s="5" t="s">
        <v>271</v>
      </c>
      <c r="D3" s="5" t="s">
        <v>272</v>
      </c>
      <c r="E3" s="5" t="s">
        <v>274</v>
      </c>
      <c r="F3" s="5" t="s">
        <v>276</v>
      </c>
      <c r="G3" s="5" t="s">
        <v>277</v>
      </c>
    </row>
    <row r="4" spans="1:8" ht="12.75" customHeight="1">
      <c r="A4" s="7" t="s">
        <v>1</v>
      </c>
      <c r="B4" s="8">
        <f aca="true" t="shared" si="0" ref="B4:G4">B5+B13+B14+B15+B18+B19+B20</f>
        <v>755818.602</v>
      </c>
      <c r="C4" s="8">
        <f t="shared" si="0"/>
        <v>772390.513</v>
      </c>
      <c r="D4" s="8">
        <f t="shared" si="0"/>
        <v>742111.1470000001</v>
      </c>
      <c r="E4" s="8">
        <f t="shared" si="0"/>
        <v>734495.8239999999</v>
      </c>
      <c r="F4" s="8">
        <f t="shared" si="0"/>
        <v>728053.4720000002</v>
      </c>
      <c r="G4" s="8">
        <f t="shared" si="0"/>
        <v>715338.743</v>
      </c>
      <c r="H4" s="87">
        <f>SUM(B4:G4)</f>
        <v>4448208.301</v>
      </c>
    </row>
    <row r="5" spans="1:9" s="41" customFormat="1" ht="12.75" customHeight="1">
      <c r="A5" s="43" t="s">
        <v>37</v>
      </c>
      <c r="B5" s="44">
        <v>686863.243</v>
      </c>
      <c r="C5" s="44">
        <v>674794.333</v>
      </c>
      <c r="D5" s="44">
        <v>686644.719</v>
      </c>
      <c r="E5" s="44">
        <v>684914.928</v>
      </c>
      <c r="F5" s="44">
        <v>670226.736</v>
      </c>
      <c r="G5" s="44">
        <v>657355.841</v>
      </c>
      <c r="H5" s="87">
        <f aca="true" t="shared" si="1" ref="H5:H62">SUM(B5:G5)</f>
        <v>4060799.8</v>
      </c>
      <c r="I5" s="41">
        <f>H5/'[1]SD_SR_FP'!$J$6*100</f>
        <v>106.91290120209143</v>
      </c>
    </row>
    <row r="6" spans="1:8" s="13" customFormat="1" ht="12.75" customHeight="1" hidden="1">
      <c r="A6" s="10" t="s">
        <v>38</v>
      </c>
      <c r="B6" s="11">
        <v>14.61</v>
      </c>
      <c r="C6" s="11">
        <v>26.76</v>
      </c>
      <c r="D6" s="11">
        <v>40.61</v>
      </c>
      <c r="E6" s="11">
        <v>11.28</v>
      </c>
      <c r="F6" s="11">
        <v>7.16</v>
      </c>
      <c r="G6" s="11">
        <v>7.45</v>
      </c>
      <c r="H6" s="87">
        <f t="shared" si="1"/>
        <v>107.87</v>
      </c>
    </row>
    <row r="7" spans="1:8" s="13" customFormat="1" ht="12.75" customHeight="1" hidden="1">
      <c r="A7" s="10" t="s">
        <v>39</v>
      </c>
      <c r="B7" s="11">
        <v>23439.45</v>
      </c>
      <c r="C7" s="11">
        <v>23460.91</v>
      </c>
      <c r="D7" s="11">
        <v>25149.866</v>
      </c>
      <c r="E7" s="11">
        <v>24973.709</v>
      </c>
      <c r="F7" s="11">
        <v>24215.475</v>
      </c>
      <c r="G7" s="11">
        <v>23638.29</v>
      </c>
      <c r="H7" s="87">
        <f t="shared" si="1"/>
        <v>144877.7</v>
      </c>
    </row>
    <row r="8" spans="1:8" s="13" customFormat="1" ht="12.75" customHeight="1" hidden="1">
      <c r="A8" s="10" t="s">
        <v>40</v>
      </c>
      <c r="B8" s="11">
        <v>18323.822</v>
      </c>
      <c r="C8" s="11">
        <v>17688.49</v>
      </c>
      <c r="D8" s="11">
        <v>18655.511</v>
      </c>
      <c r="E8" s="11">
        <v>18879.876</v>
      </c>
      <c r="F8" s="11">
        <v>19067.223</v>
      </c>
      <c r="G8" s="11">
        <v>19389.518</v>
      </c>
      <c r="H8" s="87">
        <f t="shared" si="1"/>
        <v>112004.44</v>
      </c>
    </row>
    <row r="9" spans="1:9" s="13" customFormat="1" ht="12.75" customHeight="1">
      <c r="A9" s="12" t="s">
        <v>41</v>
      </c>
      <c r="B9" s="11">
        <v>497475.951</v>
      </c>
      <c r="C9" s="11">
        <v>489538.514</v>
      </c>
      <c r="D9" s="11">
        <v>503419.726</v>
      </c>
      <c r="E9" s="11">
        <v>503118.942</v>
      </c>
      <c r="F9" s="11">
        <v>492316.109</v>
      </c>
      <c r="G9" s="11">
        <v>481194.399</v>
      </c>
      <c r="H9" s="87">
        <f t="shared" si="1"/>
        <v>2967063.641</v>
      </c>
      <c r="I9" s="13">
        <f>H5/SD_SR_Poc!H5*1000/6</f>
        <v>3252.040173205103</v>
      </c>
    </row>
    <row r="10" spans="1:9" s="13" customFormat="1" ht="12.75" customHeight="1">
      <c r="A10" s="10" t="s">
        <v>42</v>
      </c>
      <c r="B10" s="11">
        <v>87206.346</v>
      </c>
      <c r="C10" s="11">
        <v>89432.656</v>
      </c>
      <c r="D10" s="11">
        <v>82876.92</v>
      </c>
      <c r="E10" s="11">
        <v>79646.494</v>
      </c>
      <c r="F10" s="11">
        <v>76921.872</v>
      </c>
      <c r="G10" s="11">
        <v>76895.169</v>
      </c>
      <c r="H10" s="87">
        <f t="shared" si="1"/>
        <v>492979.45700000005</v>
      </c>
      <c r="I10" s="13">
        <f>I9/'[1]SD_SR_FP'!$K$6*100</f>
        <v>89.70065812748653</v>
      </c>
    </row>
    <row r="11" spans="1:9" s="13" customFormat="1" ht="12.75" customHeight="1">
      <c r="A11" s="10" t="s">
        <v>8</v>
      </c>
      <c r="B11" s="11">
        <v>8013.14</v>
      </c>
      <c r="C11" s="11">
        <v>7996.19</v>
      </c>
      <c r="D11" s="11">
        <v>8162.212</v>
      </c>
      <c r="E11" s="11">
        <v>8139.59</v>
      </c>
      <c r="F11" s="11">
        <v>7987.459</v>
      </c>
      <c r="G11" s="11">
        <v>7806.43</v>
      </c>
      <c r="H11" s="87">
        <f t="shared" si="1"/>
        <v>48105.021</v>
      </c>
      <c r="I11" s="13">
        <f>100-I10</f>
        <v>10.299341872513466</v>
      </c>
    </row>
    <row r="12" spans="1:8" s="13" customFormat="1" ht="12.75" customHeight="1">
      <c r="A12" s="10" t="s">
        <v>9</v>
      </c>
      <c r="B12" s="11">
        <v>389.2</v>
      </c>
      <c r="C12" s="11">
        <v>411.95</v>
      </c>
      <c r="D12" s="11">
        <v>660.1</v>
      </c>
      <c r="E12" s="11">
        <v>656.6</v>
      </c>
      <c r="F12" s="11">
        <v>634.2</v>
      </c>
      <c r="G12" s="11">
        <v>614.6</v>
      </c>
      <c r="H12" s="87">
        <f t="shared" si="1"/>
        <v>3366.65</v>
      </c>
    </row>
    <row r="13" spans="1:8" s="13" customFormat="1" ht="12.75" customHeight="1">
      <c r="A13" s="12" t="s">
        <v>43</v>
      </c>
      <c r="B13" s="11">
        <f>289.38</f>
        <v>289.38</v>
      </c>
      <c r="C13" s="11">
        <v>357.18</v>
      </c>
      <c r="D13" s="11">
        <v>366.925</v>
      </c>
      <c r="E13" s="11">
        <v>318.982</v>
      </c>
      <c r="F13" s="11">
        <v>359.93</v>
      </c>
      <c r="G13" s="11">
        <v>403.876</v>
      </c>
      <c r="H13" s="87">
        <f t="shared" si="1"/>
        <v>2096.273</v>
      </c>
    </row>
    <row r="14" spans="1:8" s="35" customFormat="1" ht="12.75" customHeight="1">
      <c r="A14" s="15" t="s">
        <v>44</v>
      </c>
      <c r="B14" s="11">
        <f>5156.803+1906.187</f>
        <v>7062.99</v>
      </c>
      <c r="C14" s="11">
        <f>5211.652+1647.317</f>
        <v>6858.969</v>
      </c>
      <c r="D14" s="11">
        <f>5246.299+1875.273</f>
        <v>7121.572</v>
      </c>
      <c r="E14" s="11">
        <f>5376.793+2073.367</f>
        <v>7450.16</v>
      </c>
      <c r="F14" s="11">
        <f>5494.593+1878.906</f>
        <v>7373.499</v>
      </c>
      <c r="G14" s="11">
        <f>5662.832+2109.746</f>
        <v>7772.578</v>
      </c>
      <c r="H14" s="87">
        <f t="shared" si="1"/>
        <v>43639.768000000004</v>
      </c>
    </row>
    <row r="15" spans="1:8" s="13" customFormat="1" ht="12.75" customHeight="1">
      <c r="A15" s="112" t="s">
        <v>45</v>
      </c>
      <c r="B15" s="111">
        <v>48979.814</v>
      </c>
      <c r="C15" s="111">
        <v>38489.656</v>
      </c>
      <c r="D15" s="111">
        <v>33720.931</v>
      </c>
      <c r="E15" s="111">
        <v>29843.204</v>
      </c>
      <c r="F15" s="111">
        <v>38010.457</v>
      </c>
      <c r="G15" s="111">
        <v>37773.673</v>
      </c>
      <c r="H15" s="87">
        <f t="shared" si="1"/>
        <v>226817.73500000002</v>
      </c>
    </row>
    <row r="16" spans="1:8" s="13" customFormat="1" ht="13.5" customHeight="1" hidden="1">
      <c r="A16" s="15" t="s">
        <v>46</v>
      </c>
      <c r="B16" s="17">
        <v>38019.817</v>
      </c>
      <c r="C16" s="17">
        <v>30741.27</v>
      </c>
      <c r="D16" s="17">
        <v>25164.556</v>
      </c>
      <c r="E16" s="17">
        <v>22248.249</v>
      </c>
      <c r="F16" s="17">
        <v>28666.635</v>
      </c>
      <c r="G16" s="17"/>
      <c r="H16" s="87">
        <f t="shared" si="1"/>
        <v>144840.527</v>
      </c>
    </row>
    <row r="17" spans="1:8" s="13" customFormat="1" ht="13.5" customHeight="1" hidden="1">
      <c r="A17" s="10" t="s">
        <v>47</v>
      </c>
      <c r="B17" s="17">
        <v>5438.202</v>
      </c>
      <c r="C17" s="17">
        <v>3212.106</v>
      </c>
      <c r="D17" s="17">
        <v>4007.584</v>
      </c>
      <c r="E17" s="17">
        <v>3913.806</v>
      </c>
      <c r="F17" s="17">
        <v>4759.687</v>
      </c>
      <c r="G17" s="17"/>
      <c r="H17" s="87">
        <f t="shared" si="1"/>
        <v>21331.385000000002</v>
      </c>
    </row>
    <row r="18" spans="1:8" s="13" customFormat="1" ht="12.75">
      <c r="A18" s="45" t="s">
        <v>48</v>
      </c>
      <c r="B18" s="17">
        <v>242.475</v>
      </c>
      <c r="C18" s="135">
        <v>220.375</v>
      </c>
      <c r="D18" s="17">
        <v>237.8</v>
      </c>
      <c r="E18" s="17">
        <v>239.95</v>
      </c>
      <c r="F18" s="17">
        <v>242.55</v>
      </c>
      <c r="G18" s="135">
        <v>240.175</v>
      </c>
      <c r="H18" s="87">
        <f t="shared" si="1"/>
        <v>1423.325</v>
      </c>
    </row>
    <row r="19" spans="1:8" s="13" customFormat="1" ht="12.75">
      <c r="A19" s="12" t="s">
        <v>49</v>
      </c>
      <c r="B19" s="17">
        <v>0</v>
      </c>
      <c r="C19" s="17">
        <v>40424.5</v>
      </c>
      <c r="D19" s="17">
        <v>2442.5</v>
      </c>
      <c r="E19" s="17">
        <v>0</v>
      </c>
      <c r="F19" s="17">
        <v>0</v>
      </c>
      <c r="G19" s="17">
        <v>0</v>
      </c>
      <c r="H19" s="87">
        <f t="shared" si="1"/>
        <v>42867</v>
      </c>
    </row>
    <row r="20" spans="1:8" s="13" customFormat="1" ht="12.75">
      <c r="A20" s="18" t="s">
        <v>184</v>
      </c>
      <c r="B20" s="19">
        <v>12380.7</v>
      </c>
      <c r="C20" s="136">
        <v>11245.5</v>
      </c>
      <c r="D20" s="17">
        <v>11576.7</v>
      </c>
      <c r="E20" s="17">
        <v>11728.6</v>
      </c>
      <c r="F20" s="17">
        <v>11840.3</v>
      </c>
      <c r="G20" s="17">
        <v>11792.6</v>
      </c>
      <c r="H20" s="87">
        <f t="shared" si="1"/>
        <v>70564.40000000001</v>
      </c>
    </row>
    <row r="21" spans="1:8" s="21" customFormat="1" ht="12.75" customHeight="1">
      <c r="A21" s="20" t="s">
        <v>27</v>
      </c>
      <c r="B21" s="129">
        <f aca="true" t="shared" si="2" ref="B21:G21">B22+B23+B24+B31</f>
        <v>1358123.5470000003</v>
      </c>
      <c r="C21" s="129">
        <f t="shared" si="2"/>
        <v>1375273.013</v>
      </c>
      <c r="D21" s="129">
        <f t="shared" si="2"/>
        <v>1379018.513</v>
      </c>
      <c r="E21" s="129">
        <f t="shared" si="2"/>
        <v>1384414.406</v>
      </c>
      <c r="F21" s="129">
        <f t="shared" si="2"/>
        <v>1385268.3879999998</v>
      </c>
      <c r="G21" s="129">
        <f t="shared" si="2"/>
        <v>1387377.148</v>
      </c>
      <c r="H21" s="87">
        <f t="shared" si="1"/>
        <v>8269475.015000001</v>
      </c>
    </row>
    <row r="22" spans="1:8" s="49" customFormat="1" ht="12.75" customHeight="1">
      <c r="A22" s="46" t="s">
        <v>50</v>
      </c>
      <c r="B22" s="48">
        <f>682547.28+13728.93</f>
        <v>696276.2100000001</v>
      </c>
      <c r="C22" s="48">
        <f>685183.16+12596.92</f>
        <v>697780.0800000001</v>
      </c>
      <c r="D22" s="48">
        <f>686342.98+10014.74</f>
        <v>696357.72</v>
      </c>
      <c r="E22" s="48">
        <f>687369.638+9200.603</f>
        <v>696570.241</v>
      </c>
      <c r="F22" s="48">
        <f>687925.72+7245.65</f>
        <v>695171.37</v>
      </c>
      <c r="G22" s="48">
        <f>690071.68+8202.89</f>
        <v>698274.5700000001</v>
      </c>
      <c r="H22" s="87">
        <f t="shared" si="1"/>
        <v>4180430.1910000006</v>
      </c>
    </row>
    <row r="23" spans="1:8" s="52" customFormat="1" ht="12.75" customHeight="1">
      <c r="A23" s="15" t="s">
        <v>51</v>
      </c>
      <c r="B23" s="53">
        <f>594669.204+1054.938+12442.007</f>
        <v>608166.149</v>
      </c>
      <c r="C23" s="53">
        <f>598775.33+998.374+16479.58</f>
        <v>616253.2839999999</v>
      </c>
      <c r="D23" s="53">
        <f>597835.726+1369.242+14354.518</f>
        <v>613559.486</v>
      </c>
      <c r="E23" s="53">
        <f>599230.155+884.004+14045.81</f>
        <v>614159.969</v>
      </c>
      <c r="F23" s="53">
        <f>597870.005+988.71+13463.462</f>
        <v>612322.1769999999</v>
      </c>
      <c r="G23" s="53">
        <f>597388.82+807.601+13800.527</f>
        <v>611996.948</v>
      </c>
      <c r="H23" s="87">
        <f t="shared" si="1"/>
        <v>3676458.0129999993</v>
      </c>
    </row>
    <row r="24" spans="1:8" s="52" customFormat="1" ht="12.75" customHeight="1">
      <c r="A24" s="117" t="s">
        <v>52</v>
      </c>
      <c r="B24" s="51">
        <f aca="true" t="shared" si="3" ref="B24:G24">B25+B27+B28+B29+B30+B26</f>
        <v>27314.760000000002</v>
      </c>
      <c r="C24" s="51">
        <f t="shared" si="3"/>
        <v>33820.759999999995</v>
      </c>
      <c r="D24" s="51">
        <f t="shared" si="3"/>
        <v>42209.08</v>
      </c>
      <c r="E24" s="51">
        <f t="shared" si="3"/>
        <v>46151.56</v>
      </c>
      <c r="F24" s="51">
        <f t="shared" si="3"/>
        <v>50358.18</v>
      </c>
      <c r="G24" s="51">
        <f t="shared" si="3"/>
        <v>49840.46</v>
      </c>
      <c r="H24" s="87">
        <f t="shared" si="1"/>
        <v>249694.8</v>
      </c>
    </row>
    <row r="25" spans="1:8" s="52" customFormat="1" ht="12.75" customHeight="1">
      <c r="A25" s="24" t="s">
        <v>31</v>
      </c>
      <c r="B25" s="51">
        <v>16872.18</v>
      </c>
      <c r="C25" s="51">
        <f>18125.3+4.46</f>
        <v>18129.76</v>
      </c>
      <c r="D25" s="51">
        <v>16765.14</v>
      </c>
      <c r="E25" s="51">
        <v>17748.28</v>
      </c>
      <c r="F25" s="51">
        <v>19280.58</v>
      </c>
      <c r="G25" s="51">
        <v>19343</v>
      </c>
      <c r="H25" s="87">
        <f t="shared" si="1"/>
        <v>108138.94</v>
      </c>
    </row>
    <row r="26" spans="1:8" s="52" customFormat="1" ht="12.75" customHeight="1">
      <c r="A26" s="24" t="s">
        <v>278</v>
      </c>
      <c r="B26" s="51"/>
      <c r="C26" s="51">
        <v>3443</v>
      </c>
      <c r="D26" s="51">
        <v>14619</v>
      </c>
      <c r="E26" s="51">
        <v>18062</v>
      </c>
      <c r="F26" s="51">
        <v>20306</v>
      </c>
      <c r="G26" s="51">
        <v>19877</v>
      </c>
      <c r="H26" s="87">
        <f t="shared" si="1"/>
        <v>76307</v>
      </c>
    </row>
    <row r="27" spans="1:8" s="52" customFormat="1" ht="12.75" customHeight="1">
      <c r="A27" s="24" t="s">
        <v>279</v>
      </c>
      <c r="B27" s="51">
        <v>250.99</v>
      </c>
      <c r="C27" s="51">
        <v>399.3</v>
      </c>
      <c r="D27" s="51">
        <f>216.31+69.46</f>
        <v>285.77</v>
      </c>
      <c r="E27" s="51">
        <v>267.14</v>
      </c>
      <c r="F27" s="51">
        <v>323.5</v>
      </c>
      <c r="G27" s="51">
        <v>316.93</v>
      </c>
      <c r="H27" s="87">
        <f t="shared" si="1"/>
        <v>1843.6299999999999</v>
      </c>
    </row>
    <row r="28" spans="1:8" s="52" customFormat="1" ht="12.75" customHeight="1">
      <c r="A28" s="54" t="s">
        <v>280</v>
      </c>
      <c r="B28" s="51">
        <v>189.55</v>
      </c>
      <c r="C28" s="51">
        <v>245.3</v>
      </c>
      <c r="D28" s="51">
        <v>216.31</v>
      </c>
      <c r="E28" s="51">
        <v>218.54</v>
      </c>
      <c r="F28" s="51">
        <v>249.56</v>
      </c>
      <c r="G28" s="51">
        <v>196.24</v>
      </c>
      <c r="H28" s="87">
        <f t="shared" si="1"/>
        <v>1315.5</v>
      </c>
    </row>
    <row r="29" spans="1:8" s="52" customFormat="1" ht="12.75" customHeight="1">
      <c r="A29" s="54" t="s">
        <v>281</v>
      </c>
      <c r="B29" s="55">
        <v>61.44</v>
      </c>
      <c r="C29" s="55">
        <v>154</v>
      </c>
      <c r="D29" s="55">
        <v>69.46</v>
      </c>
      <c r="E29" s="55">
        <v>48.6</v>
      </c>
      <c r="F29" s="55">
        <v>73.94</v>
      </c>
      <c r="G29" s="55">
        <v>120.69</v>
      </c>
      <c r="H29" s="87">
        <f t="shared" si="1"/>
        <v>528.13</v>
      </c>
    </row>
    <row r="30" spans="1:8" s="6" customFormat="1" ht="12.75" customHeight="1">
      <c r="A30" s="24" t="s">
        <v>33</v>
      </c>
      <c r="B30" s="51">
        <v>9940.6</v>
      </c>
      <c r="C30" s="51">
        <v>11449.4</v>
      </c>
      <c r="D30" s="51">
        <v>10253.4</v>
      </c>
      <c r="E30" s="51">
        <v>9807</v>
      </c>
      <c r="F30" s="51">
        <v>10124.6</v>
      </c>
      <c r="G30" s="51">
        <v>9986.6</v>
      </c>
      <c r="H30" s="87">
        <f t="shared" si="1"/>
        <v>61561.6</v>
      </c>
    </row>
    <row r="31" spans="1:8" s="29" customFormat="1" ht="12.75" customHeight="1">
      <c r="A31" s="122" t="s">
        <v>189</v>
      </c>
      <c r="B31" s="51">
        <f aca="true" t="shared" si="4" ref="B31:G31">B32+B33+B34+B35+B36+B37</f>
        <v>26366.427999999996</v>
      </c>
      <c r="C31" s="51">
        <f t="shared" si="4"/>
        <v>27418.889</v>
      </c>
      <c r="D31" s="51">
        <f t="shared" si="4"/>
        <v>26892.226999999995</v>
      </c>
      <c r="E31" s="51">
        <f t="shared" si="4"/>
        <v>27532.636000000002</v>
      </c>
      <c r="F31" s="51">
        <f t="shared" si="4"/>
        <v>27416.661</v>
      </c>
      <c r="G31" s="51">
        <f t="shared" si="4"/>
        <v>27265.17</v>
      </c>
      <c r="H31" s="87">
        <f t="shared" si="1"/>
        <v>162892.011</v>
      </c>
    </row>
    <row r="32" spans="1:8" ht="12.75" customHeight="1">
      <c r="A32" s="110" t="s">
        <v>34</v>
      </c>
      <c r="B32" s="113">
        <f>17722.938+622.12</f>
        <v>18345.057999999997</v>
      </c>
      <c r="C32" s="113">
        <f>17802.049+749.47</f>
        <v>18551.519</v>
      </c>
      <c r="D32" s="113">
        <f>17839.539+457.858</f>
        <v>18297.397</v>
      </c>
      <c r="E32" s="113">
        <f>18045.849+791.817</f>
        <v>18837.665999999997</v>
      </c>
      <c r="F32" s="113">
        <f>18037.61+855.131</f>
        <v>18892.741</v>
      </c>
      <c r="G32" s="113">
        <f>18178.24+869.19</f>
        <v>19047.43</v>
      </c>
      <c r="H32" s="87">
        <f t="shared" si="1"/>
        <v>111971.81099999999</v>
      </c>
    </row>
    <row r="33" spans="1:8" ht="12.75" customHeight="1">
      <c r="A33" s="12" t="s">
        <v>193</v>
      </c>
      <c r="B33" s="51">
        <f>5093.91+236.4</f>
        <v>5330.3099999999995</v>
      </c>
      <c r="C33" s="51">
        <f>5302.26+251.07</f>
        <v>5553.33</v>
      </c>
      <c r="D33" s="51">
        <f>5300.94+99.93</f>
        <v>5400.87</v>
      </c>
      <c r="E33" s="51">
        <f>5326.67+96.39</f>
        <v>5423.06</v>
      </c>
      <c r="F33" s="51">
        <f>5302.47+201.63</f>
        <v>5504.1</v>
      </c>
      <c r="G33" s="51">
        <f>5322.09+131.7</f>
        <v>5453.79</v>
      </c>
      <c r="H33" s="87">
        <f t="shared" si="1"/>
        <v>32665.46</v>
      </c>
    </row>
    <row r="34" spans="1:8" ht="12.75" customHeight="1">
      <c r="A34" s="12" t="s">
        <v>35</v>
      </c>
      <c r="B34" s="51">
        <f>1556.65+1.43</f>
        <v>1558.0800000000002</v>
      </c>
      <c r="C34" s="51">
        <f>1532.4+30.87</f>
        <v>1563.27</v>
      </c>
      <c r="D34" s="51">
        <f>1522.39+15.73</f>
        <v>1538.1200000000001</v>
      </c>
      <c r="E34" s="51">
        <f>1506.66+8.58</f>
        <v>1515.24</v>
      </c>
      <c r="F34" s="51">
        <v>1488.42</v>
      </c>
      <c r="G34" s="51">
        <f>1457.11+10.01</f>
        <v>1467.12</v>
      </c>
      <c r="H34" s="87">
        <f t="shared" si="1"/>
        <v>9130.25</v>
      </c>
    </row>
    <row r="35" spans="1:8" ht="12.75" customHeight="1">
      <c r="A35" s="118" t="s">
        <v>190</v>
      </c>
      <c r="B35" s="17">
        <v>131.76</v>
      </c>
      <c r="C35" s="17">
        <f>128.1+23.07</f>
        <v>151.17</v>
      </c>
      <c r="D35" s="17">
        <f>139.08+75.06</f>
        <v>214.14000000000001</v>
      </c>
      <c r="E35" s="17">
        <f>146.4+55.65</f>
        <v>202.05</v>
      </c>
      <c r="F35" s="17">
        <f>146.4+10.98</f>
        <v>157.38</v>
      </c>
      <c r="G35" s="17">
        <v>144.57</v>
      </c>
      <c r="H35" s="87">
        <f t="shared" si="1"/>
        <v>1001.0699999999999</v>
      </c>
    </row>
    <row r="36" spans="1:8" ht="12.75" customHeight="1">
      <c r="A36" s="118" t="s">
        <v>191</v>
      </c>
      <c r="B36" s="51">
        <v>492.22</v>
      </c>
      <c r="C36" s="51">
        <v>880.3</v>
      </c>
      <c r="D36" s="51">
        <v>675.92</v>
      </c>
      <c r="E36" s="51">
        <v>649.4</v>
      </c>
      <c r="F36" s="51">
        <v>676.82</v>
      </c>
      <c r="G36" s="51">
        <v>687.46</v>
      </c>
      <c r="H36" s="87">
        <f t="shared" si="1"/>
        <v>4062.1200000000003</v>
      </c>
    </row>
    <row r="37" spans="1:8" ht="12.75" customHeight="1">
      <c r="A37" s="18" t="s">
        <v>192</v>
      </c>
      <c r="B37" s="56">
        <v>509</v>
      </c>
      <c r="C37" s="56">
        <v>719.3</v>
      </c>
      <c r="D37" s="56">
        <v>765.78</v>
      </c>
      <c r="E37" s="56">
        <v>905.22</v>
      </c>
      <c r="F37" s="56">
        <v>697.2</v>
      </c>
      <c r="G37" s="56">
        <v>464.8</v>
      </c>
      <c r="H37" s="87">
        <f t="shared" si="1"/>
        <v>4061.3</v>
      </c>
    </row>
    <row r="38" spans="1:8" s="59" customFormat="1" ht="12.75" customHeight="1">
      <c r="A38" s="25" t="s">
        <v>36</v>
      </c>
      <c r="B38" s="8">
        <v>422509.501</v>
      </c>
      <c r="C38" s="8">
        <v>459189.07</v>
      </c>
      <c r="D38" s="8">
        <v>445058.657</v>
      </c>
      <c r="E38" s="8">
        <v>447977.176</v>
      </c>
      <c r="F38" s="8">
        <v>458156.133</v>
      </c>
      <c r="G38" s="8">
        <v>465927.079</v>
      </c>
      <c r="H38" s="87">
        <f t="shared" si="1"/>
        <v>2698817.616</v>
      </c>
    </row>
    <row r="39" spans="1:8" ht="12.75" customHeight="1">
      <c r="A39" s="124" t="s">
        <v>200</v>
      </c>
      <c r="B39" s="50"/>
      <c r="C39" s="50"/>
      <c r="D39" s="50"/>
      <c r="E39" s="50"/>
      <c r="F39" s="50"/>
      <c r="G39" s="50"/>
      <c r="H39" s="87">
        <f t="shared" si="1"/>
        <v>0</v>
      </c>
    </row>
    <row r="40" spans="1:8" ht="12.75" customHeight="1">
      <c r="A40" s="27" t="s">
        <v>201</v>
      </c>
      <c r="B40" s="16">
        <v>31687.072</v>
      </c>
      <c r="C40" s="16">
        <v>43874.888</v>
      </c>
      <c r="D40" s="16">
        <v>41898.977</v>
      </c>
      <c r="E40" s="16">
        <v>44255.926</v>
      </c>
      <c r="F40" s="16">
        <v>43923.148</v>
      </c>
      <c r="G40" s="16">
        <v>44694.469</v>
      </c>
      <c r="H40" s="87">
        <f t="shared" si="1"/>
        <v>250334.47999999998</v>
      </c>
    </row>
    <row r="41" spans="1:8" ht="12.75" customHeight="1">
      <c r="A41" s="27" t="s">
        <v>202</v>
      </c>
      <c r="B41" s="17">
        <v>5058.03</v>
      </c>
      <c r="C41" s="17">
        <v>5139.983</v>
      </c>
      <c r="D41" s="17">
        <v>5133.157</v>
      </c>
      <c r="E41" s="17">
        <v>5217.495</v>
      </c>
      <c r="F41" s="17">
        <v>5338.175</v>
      </c>
      <c r="G41" s="17">
        <v>5380.41</v>
      </c>
      <c r="H41" s="87">
        <f t="shared" si="1"/>
        <v>31267.249999999996</v>
      </c>
    </row>
    <row r="42" spans="1:8" ht="12.75" customHeight="1">
      <c r="A42" s="27" t="s">
        <v>203</v>
      </c>
      <c r="B42" s="17">
        <v>116064.4</v>
      </c>
      <c r="C42" s="17">
        <v>117422.549</v>
      </c>
      <c r="D42" s="17">
        <v>117516.454</v>
      </c>
      <c r="E42" s="17">
        <v>117730.586</v>
      </c>
      <c r="F42" s="17">
        <v>118107.771</v>
      </c>
      <c r="G42" s="17">
        <v>119013.934</v>
      </c>
      <c r="H42" s="87">
        <f t="shared" si="1"/>
        <v>705855.694</v>
      </c>
    </row>
    <row r="43" spans="1:8" ht="12.75" customHeight="1">
      <c r="A43" s="27" t="s">
        <v>204</v>
      </c>
      <c r="B43" s="17">
        <v>24451.9</v>
      </c>
      <c r="C43" s="17">
        <v>24788.3</v>
      </c>
      <c r="D43" s="17">
        <v>24794.6</v>
      </c>
      <c r="E43" s="17">
        <v>24897.4</v>
      </c>
      <c r="F43" s="17">
        <v>24964.7</v>
      </c>
      <c r="G43" s="17">
        <v>25309.073</v>
      </c>
      <c r="H43" s="87">
        <f t="shared" si="1"/>
        <v>149205.97299999997</v>
      </c>
    </row>
    <row r="44" spans="1:8" ht="12.75" customHeight="1">
      <c r="A44" s="27" t="s">
        <v>205</v>
      </c>
      <c r="B44" s="17">
        <v>45808.2</v>
      </c>
      <c r="C44" s="17">
        <v>46192.249</v>
      </c>
      <c r="D44" s="17">
        <v>46121.5</v>
      </c>
      <c r="E44" s="17">
        <v>46250.6</v>
      </c>
      <c r="F44" s="17">
        <v>46220.871</v>
      </c>
      <c r="G44" s="17">
        <v>46436.161</v>
      </c>
      <c r="H44" s="87">
        <f t="shared" si="1"/>
        <v>277029.581</v>
      </c>
    </row>
    <row r="45" spans="1:8" s="29" customFormat="1" ht="12.75" customHeight="1">
      <c r="A45" s="27" t="s">
        <v>206</v>
      </c>
      <c r="B45" s="17">
        <v>45722.7</v>
      </c>
      <c r="C45" s="17">
        <v>46359.2</v>
      </c>
      <c r="D45" s="17">
        <v>46516.354</v>
      </c>
      <c r="E45" s="17">
        <v>46502.186</v>
      </c>
      <c r="F45" s="17">
        <v>46834.6</v>
      </c>
      <c r="G45" s="17">
        <v>47187.1</v>
      </c>
      <c r="H45" s="87">
        <f t="shared" si="1"/>
        <v>279122.14</v>
      </c>
    </row>
    <row r="46" spans="1:8" s="29" customFormat="1" ht="12.75" customHeight="1">
      <c r="A46" s="27" t="s">
        <v>207</v>
      </c>
      <c r="B46" s="17">
        <v>81.6</v>
      </c>
      <c r="C46" s="17">
        <v>82.8</v>
      </c>
      <c r="D46" s="17">
        <v>84</v>
      </c>
      <c r="E46" s="17">
        <v>80.4</v>
      </c>
      <c r="F46" s="17">
        <v>87.6</v>
      </c>
      <c r="G46" s="17">
        <v>81.6</v>
      </c>
      <c r="H46" s="87">
        <f t="shared" si="1"/>
        <v>498</v>
      </c>
    </row>
    <row r="47" spans="1:8" s="29" customFormat="1" ht="12.75" customHeight="1">
      <c r="A47" s="27" t="s">
        <v>208</v>
      </c>
      <c r="B47" s="16">
        <v>228023.78</v>
      </c>
      <c r="C47" s="16">
        <v>230828.577</v>
      </c>
      <c r="D47" s="16">
        <v>229148.67</v>
      </c>
      <c r="E47" s="16">
        <v>229992.567</v>
      </c>
      <c r="F47" s="16">
        <v>229909.541</v>
      </c>
      <c r="G47" s="16">
        <v>230169.923</v>
      </c>
      <c r="H47" s="87">
        <f t="shared" si="1"/>
        <v>1378073.058</v>
      </c>
    </row>
    <row r="48" spans="1:8" s="29" customFormat="1" ht="12.75" customHeight="1">
      <c r="A48" s="36" t="s">
        <v>209</v>
      </c>
      <c r="B48" s="17">
        <v>205823.636</v>
      </c>
      <c r="C48" s="17">
        <v>208315.046</v>
      </c>
      <c r="D48" s="17">
        <v>207005.774</v>
      </c>
      <c r="E48" s="17">
        <v>207716.025</v>
      </c>
      <c r="F48" s="17">
        <v>207419.245</v>
      </c>
      <c r="G48" s="17">
        <v>207866.504</v>
      </c>
      <c r="H48" s="87">
        <f t="shared" si="1"/>
        <v>1244146.23</v>
      </c>
    </row>
    <row r="49" spans="1:8" s="29" customFormat="1" ht="12.75" customHeight="1">
      <c r="A49" s="27" t="s">
        <v>210</v>
      </c>
      <c r="B49" s="17">
        <v>13282.684</v>
      </c>
      <c r="C49" s="17">
        <v>13738.701</v>
      </c>
      <c r="D49" s="17">
        <v>13356.881</v>
      </c>
      <c r="E49" s="17">
        <v>13551.014</v>
      </c>
      <c r="F49" s="17">
        <v>13561.262</v>
      </c>
      <c r="G49" s="17">
        <v>13581.985</v>
      </c>
      <c r="H49" s="87">
        <f t="shared" si="1"/>
        <v>81072.527</v>
      </c>
    </row>
    <row r="50" spans="1:8" s="29" customFormat="1" ht="12.75" customHeight="1">
      <c r="A50" s="27" t="s">
        <v>211</v>
      </c>
      <c r="B50" s="17">
        <v>8177.407</v>
      </c>
      <c r="C50" s="17">
        <v>8068.694</v>
      </c>
      <c r="D50" s="17">
        <v>8063.531</v>
      </c>
      <c r="E50" s="17">
        <v>8002.958</v>
      </c>
      <c r="F50" s="17">
        <v>8221.096</v>
      </c>
      <c r="G50" s="17">
        <v>8047.346</v>
      </c>
      <c r="H50" s="87">
        <f t="shared" si="1"/>
        <v>48581.032</v>
      </c>
    </row>
    <row r="51" spans="1:8" s="29" customFormat="1" ht="12.75" customHeight="1">
      <c r="A51" s="27" t="s">
        <v>212</v>
      </c>
      <c r="B51" s="17">
        <v>371.506</v>
      </c>
      <c r="C51" s="17">
        <v>333.416</v>
      </c>
      <c r="D51" s="17">
        <v>338.816</v>
      </c>
      <c r="E51" s="17">
        <v>338.486</v>
      </c>
      <c r="F51" s="17">
        <v>322.616</v>
      </c>
      <c r="G51" s="17">
        <v>322.616</v>
      </c>
      <c r="H51" s="87">
        <f t="shared" si="1"/>
        <v>2027.4560000000001</v>
      </c>
    </row>
    <row r="52" spans="1:8" s="29" customFormat="1" ht="12.75" customHeight="1">
      <c r="A52" s="32" t="s">
        <v>213</v>
      </c>
      <c r="B52" s="17">
        <v>368.547</v>
      </c>
      <c r="C52" s="17">
        <v>372.72</v>
      </c>
      <c r="D52" s="17">
        <v>383.668</v>
      </c>
      <c r="E52" s="17">
        <v>384.084</v>
      </c>
      <c r="F52" s="17">
        <v>385.322</v>
      </c>
      <c r="G52" s="17">
        <v>351.472</v>
      </c>
      <c r="H52" s="87">
        <f t="shared" si="1"/>
        <v>2245.813</v>
      </c>
    </row>
    <row r="53" spans="1:8" s="29" customFormat="1" ht="12.75" customHeight="1">
      <c r="A53" s="149" t="s">
        <v>227</v>
      </c>
      <c r="B53" s="126"/>
      <c r="C53" s="126"/>
      <c r="D53" s="126"/>
      <c r="E53" s="126"/>
      <c r="F53" s="126"/>
      <c r="G53" s="126"/>
      <c r="H53" s="87">
        <f t="shared" si="1"/>
        <v>0</v>
      </c>
    </row>
    <row r="54" spans="1:8" s="29" customFormat="1" ht="12.75" customHeight="1">
      <c r="A54" s="150"/>
      <c r="B54" s="19"/>
      <c r="C54" s="19"/>
      <c r="D54" s="19"/>
      <c r="E54" s="19"/>
      <c r="F54" s="19"/>
      <c r="G54" s="19"/>
      <c r="H54" s="87">
        <f t="shared" si="1"/>
        <v>0</v>
      </c>
    </row>
    <row r="55" spans="1:8" s="29" customFormat="1" ht="12.75" customHeight="1">
      <c r="A55" s="36" t="s">
        <v>220</v>
      </c>
      <c r="B55" s="16">
        <v>7730.762</v>
      </c>
      <c r="C55" s="16">
        <v>9140.648</v>
      </c>
      <c r="D55" s="16">
        <v>10139.858</v>
      </c>
      <c r="E55" s="16">
        <v>7191.281</v>
      </c>
      <c r="F55" s="16">
        <v>9597.941</v>
      </c>
      <c r="G55" s="16">
        <v>12500.037</v>
      </c>
      <c r="H55" s="87">
        <f t="shared" si="1"/>
        <v>56300.527</v>
      </c>
    </row>
    <row r="56" spans="1:8" s="29" customFormat="1" ht="12.75" customHeight="1">
      <c r="A56" s="31" t="s">
        <v>221</v>
      </c>
      <c r="B56" s="17">
        <v>7221.917</v>
      </c>
      <c r="C56" s="17">
        <v>8250.167</v>
      </c>
      <c r="D56" s="17">
        <v>9226.196</v>
      </c>
      <c r="E56" s="17">
        <v>6464.901</v>
      </c>
      <c r="F56" s="17">
        <v>8781.518</v>
      </c>
      <c r="G56" s="17">
        <v>11336.061</v>
      </c>
      <c r="H56" s="87">
        <f t="shared" si="1"/>
        <v>51280.759999999995</v>
      </c>
    </row>
    <row r="57" spans="1:8" s="29" customFormat="1" ht="12.75" customHeight="1">
      <c r="A57" s="31" t="s">
        <v>222</v>
      </c>
      <c r="B57" s="17">
        <v>8.1</v>
      </c>
      <c r="C57" s="17">
        <v>0</v>
      </c>
      <c r="D57" s="17">
        <v>11.4</v>
      </c>
      <c r="E57" s="17">
        <v>0</v>
      </c>
      <c r="F57" s="17">
        <v>0</v>
      </c>
      <c r="G57" s="17">
        <v>13.68</v>
      </c>
      <c r="H57" s="87">
        <f t="shared" si="1"/>
        <v>33.18</v>
      </c>
    </row>
    <row r="58" spans="1:8" s="49" customFormat="1" ht="12.75" customHeight="1">
      <c r="A58" s="31" t="s">
        <v>223</v>
      </c>
      <c r="B58" s="17">
        <v>500.745</v>
      </c>
      <c r="C58" s="17">
        <v>890.481</v>
      </c>
      <c r="D58" s="17">
        <v>902.262</v>
      </c>
      <c r="E58" s="17">
        <v>726.38</v>
      </c>
      <c r="F58" s="17">
        <v>816.423</v>
      </c>
      <c r="G58" s="17">
        <v>1150.296</v>
      </c>
      <c r="H58" s="87">
        <f t="shared" si="1"/>
        <v>4986.587</v>
      </c>
    </row>
    <row r="59" spans="1:8" s="41" customFormat="1" ht="12.75" customHeight="1">
      <c r="A59" s="27" t="s">
        <v>224</v>
      </c>
      <c r="B59" s="17">
        <v>140.277</v>
      </c>
      <c r="C59" s="17">
        <v>342.016</v>
      </c>
      <c r="D59" s="17">
        <v>410.913</v>
      </c>
      <c r="E59" s="17">
        <v>453.192</v>
      </c>
      <c r="F59" s="17">
        <v>298.376</v>
      </c>
      <c r="G59" s="17">
        <v>239.209</v>
      </c>
      <c r="H59" s="87">
        <f t="shared" si="1"/>
        <v>1883.9830000000002</v>
      </c>
    </row>
    <row r="60" spans="1:8" s="29" customFormat="1" ht="12.75" customHeight="1">
      <c r="A60" s="27" t="s">
        <v>225</v>
      </c>
      <c r="B60" s="17">
        <v>17755.856</v>
      </c>
      <c r="C60" s="17">
        <v>26794.233</v>
      </c>
      <c r="D60" s="17">
        <v>17266.266</v>
      </c>
      <c r="E60" s="17">
        <v>19279.746</v>
      </c>
      <c r="F60" s="17">
        <v>23995.068</v>
      </c>
      <c r="G60" s="17">
        <v>22627.5</v>
      </c>
      <c r="H60" s="87">
        <f t="shared" si="1"/>
        <v>127718.669</v>
      </c>
    </row>
    <row r="61" spans="1:8" ht="12.75" customHeight="1">
      <c r="A61" s="27" t="s">
        <v>226</v>
      </c>
      <c r="B61" s="17">
        <v>16050.864</v>
      </c>
      <c r="C61" s="17">
        <v>25643.522</v>
      </c>
      <c r="D61" s="17">
        <v>23547.375</v>
      </c>
      <c r="E61" s="17">
        <v>23858.347</v>
      </c>
      <c r="F61" s="17">
        <v>27017.365</v>
      </c>
      <c r="G61" s="17">
        <v>31332.319</v>
      </c>
      <c r="H61" s="87">
        <f t="shared" si="1"/>
        <v>147449.79200000002</v>
      </c>
    </row>
    <row r="62" spans="1:8" ht="12.75" customHeight="1">
      <c r="A62" s="127" t="s">
        <v>53</v>
      </c>
      <c r="B62" s="58">
        <f aca="true" t="shared" si="5" ref="B62:G62">B4+B21+B38</f>
        <v>2536451.6500000004</v>
      </c>
      <c r="C62" s="58">
        <f t="shared" si="5"/>
        <v>2606852.596</v>
      </c>
      <c r="D62" s="58">
        <f t="shared" si="5"/>
        <v>2566188.3170000003</v>
      </c>
      <c r="E62" s="58">
        <f t="shared" si="5"/>
        <v>2566887.406</v>
      </c>
      <c r="F62" s="58">
        <f t="shared" si="5"/>
        <v>2571477.993</v>
      </c>
      <c r="G62" s="58">
        <f t="shared" si="5"/>
        <v>2568642.9699999997</v>
      </c>
      <c r="H62" s="87">
        <f t="shared" si="1"/>
        <v>15416500.932</v>
      </c>
    </row>
    <row r="63" spans="2:7" ht="12.75" customHeight="1">
      <c r="B63" s="6"/>
      <c r="C63" s="6"/>
      <c r="D63" s="6"/>
      <c r="E63" s="6"/>
      <c r="F63" s="6"/>
      <c r="G63" s="6"/>
    </row>
    <row r="64" spans="2:7" ht="12.75" customHeight="1">
      <c r="B64" s="6"/>
      <c r="C64" s="6"/>
      <c r="D64" s="6"/>
      <c r="E64" s="6"/>
      <c r="F64" s="6"/>
      <c r="G64" s="6"/>
    </row>
    <row r="65" spans="2:7" ht="12.75" customHeight="1">
      <c r="B65" s="6"/>
      <c r="C65" s="6"/>
      <c r="D65" s="6"/>
      <c r="E65" s="6"/>
      <c r="F65" s="6"/>
      <c r="G65" s="6"/>
    </row>
    <row r="66" spans="2:7" ht="12.75" customHeight="1">
      <c r="B66" s="6"/>
      <c r="C66" s="6"/>
      <c r="D66" s="6"/>
      <c r="E66" s="6"/>
      <c r="F66" s="6"/>
      <c r="G66" s="6"/>
    </row>
    <row r="67" spans="2:7" ht="12.75" customHeight="1">
      <c r="B67" s="6"/>
      <c r="C67" s="6"/>
      <c r="D67" s="6"/>
      <c r="E67" s="6"/>
      <c r="F67" s="6"/>
      <c r="G67" s="6"/>
    </row>
    <row r="68" spans="2:7" ht="12.75" customHeight="1">
      <c r="B68" s="6"/>
      <c r="C68" s="6"/>
      <c r="D68" s="6"/>
      <c r="E68" s="6"/>
      <c r="F68" s="6"/>
      <c r="G68" s="6"/>
    </row>
    <row r="69" spans="2:7" ht="12.75" customHeight="1">
      <c r="B69" s="6"/>
      <c r="C69" s="6"/>
      <c r="D69" s="6"/>
      <c r="E69" s="6"/>
      <c r="F69" s="6"/>
      <c r="G69" s="6"/>
    </row>
    <row r="70" spans="2:7" ht="12.75" customHeight="1">
      <c r="B70" s="6"/>
      <c r="C70" s="6"/>
      <c r="D70" s="6"/>
      <c r="E70" s="6"/>
      <c r="F70" s="6"/>
      <c r="G70" s="6"/>
    </row>
    <row r="71" spans="2:7" ht="12.75" customHeight="1">
      <c r="B71" s="6"/>
      <c r="C71" s="6"/>
      <c r="D71" s="6"/>
      <c r="E71" s="6"/>
      <c r="F71" s="6"/>
      <c r="G71" s="6"/>
    </row>
    <row r="72" spans="2:7" ht="12.75" customHeight="1">
      <c r="B72" s="6"/>
      <c r="C72" s="6"/>
      <c r="D72" s="6"/>
      <c r="E72" s="6"/>
      <c r="F72" s="6"/>
      <c r="G72" s="6"/>
    </row>
    <row r="73" spans="2:7" ht="12.75" customHeight="1">
      <c r="B73" s="6"/>
      <c r="C73" s="6"/>
      <c r="D73" s="6"/>
      <c r="E73" s="6"/>
      <c r="F73" s="6"/>
      <c r="G73" s="6"/>
    </row>
    <row r="74" spans="2:7" ht="12.75" customHeight="1">
      <c r="B74" s="6"/>
      <c r="C74" s="6"/>
      <c r="D74" s="6"/>
      <c r="E74" s="6"/>
      <c r="F74" s="6"/>
      <c r="G74" s="6"/>
    </row>
    <row r="75" spans="2:7" ht="12.75" customHeight="1">
      <c r="B75" s="6"/>
      <c r="C75" s="6"/>
      <c r="D75" s="6"/>
      <c r="E75" s="6"/>
      <c r="F75" s="6"/>
      <c r="G75" s="6"/>
    </row>
    <row r="76" spans="2:7" ht="12.75" customHeight="1">
      <c r="B76" s="6"/>
      <c r="C76" s="6"/>
      <c r="D76" s="6"/>
      <c r="E76" s="6"/>
      <c r="F76" s="6"/>
      <c r="G76" s="6"/>
    </row>
    <row r="77" spans="2:7" ht="12.75" customHeight="1">
      <c r="B77" s="6"/>
      <c r="C77" s="6"/>
      <c r="D77" s="6"/>
      <c r="E77" s="6"/>
      <c r="F77" s="6"/>
      <c r="G77" s="6"/>
    </row>
    <row r="78" spans="2:7" ht="12.75" customHeight="1">
      <c r="B78" s="6"/>
      <c r="C78" s="6"/>
      <c r="D78" s="6"/>
      <c r="E78" s="6"/>
      <c r="F78" s="6"/>
      <c r="G78" s="6"/>
    </row>
    <row r="79" spans="2:7" ht="12.75" customHeight="1">
      <c r="B79" s="6"/>
      <c r="C79" s="6"/>
      <c r="D79" s="6"/>
      <c r="E79" s="6"/>
      <c r="F79" s="6"/>
      <c r="G79" s="6"/>
    </row>
    <row r="80" spans="2:7" ht="12.75" customHeight="1">
      <c r="B80" s="6"/>
      <c r="C80" s="6"/>
      <c r="D80" s="6"/>
      <c r="E80" s="6"/>
      <c r="F80" s="6"/>
      <c r="G80" s="6"/>
    </row>
    <row r="81" spans="2:7" ht="12.75" customHeight="1">
      <c r="B81" s="6"/>
      <c r="C81" s="6"/>
      <c r="D81" s="6"/>
      <c r="E81" s="6"/>
      <c r="F81" s="6"/>
      <c r="G81" s="6"/>
    </row>
    <row r="82" spans="2:7" ht="12.75" customHeight="1">
      <c r="B82" s="6"/>
      <c r="C82" s="6"/>
      <c r="D82" s="6"/>
      <c r="E82" s="6"/>
      <c r="F82" s="6"/>
      <c r="G82" s="6"/>
    </row>
    <row r="83" spans="2:7" ht="12.75" customHeight="1">
      <c r="B83" s="6"/>
      <c r="C83" s="6"/>
      <c r="D83" s="6"/>
      <c r="E83" s="6"/>
      <c r="F83" s="6"/>
      <c r="G83" s="6"/>
    </row>
    <row r="84" spans="2:7" ht="12.75" customHeight="1">
      <c r="B84" s="6"/>
      <c r="C84" s="6"/>
      <c r="D84" s="6"/>
      <c r="E84" s="6"/>
      <c r="F84" s="6"/>
      <c r="G84" s="6"/>
    </row>
    <row r="85" spans="2:7" ht="12.75" customHeight="1">
      <c r="B85" s="6"/>
      <c r="C85" s="6"/>
      <c r="D85" s="6"/>
      <c r="E85" s="6"/>
      <c r="F85" s="6"/>
      <c r="G85" s="6"/>
    </row>
    <row r="86" spans="2:7" ht="12.75" customHeight="1">
      <c r="B86" s="6"/>
      <c r="C86" s="6"/>
      <c r="D86" s="6"/>
      <c r="E86" s="6"/>
      <c r="F86" s="6"/>
      <c r="G86" s="6"/>
    </row>
    <row r="87" spans="2:7" ht="12.75" customHeight="1">
      <c r="B87" s="6"/>
      <c r="C87" s="6"/>
      <c r="D87" s="6"/>
      <c r="E87" s="6"/>
      <c r="F87" s="6"/>
      <c r="G87" s="6"/>
    </row>
    <row r="88" spans="2:7" ht="12.75" customHeight="1">
      <c r="B88" s="6"/>
      <c r="C88" s="6"/>
      <c r="D88" s="6"/>
      <c r="E88" s="6"/>
      <c r="F88" s="6"/>
      <c r="G88" s="6"/>
    </row>
    <row r="89" spans="2:7" ht="12.75" customHeight="1">
      <c r="B89" s="6"/>
      <c r="C89" s="6"/>
      <c r="D89" s="6"/>
      <c r="E89" s="6"/>
      <c r="F89" s="6"/>
      <c r="G89" s="6"/>
    </row>
    <row r="90" spans="2:7" ht="12.75" customHeight="1">
      <c r="B90" s="6"/>
      <c r="C90" s="6"/>
      <c r="D90" s="6"/>
      <c r="E90" s="6"/>
      <c r="F90" s="6"/>
      <c r="G90" s="6"/>
    </row>
    <row r="91" spans="2:7" ht="12.75" customHeight="1">
      <c r="B91" s="6"/>
      <c r="C91" s="6"/>
      <c r="D91" s="6"/>
      <c r="E91" s="6"/>
      <c r="F91" s="6"/>
      <c r="G91" s="6"/>
    </row>
    <row r="92" spans="2:7" ht="12.75" customHeight="1">
      <c r="B92" s="6"/>
      <c r="C92" s="6"/>
      <c r="D92" s="6"/>
      <c r="E92" s="6"/>
      <c r="F92" s="6"/>
      <c r="G92" s="6"/>
    </row>
    <row r="93" spans="2:7" ht="12.75" customHeight="1">
      <c r="B93" s="6"/>
      <c r="C93" s="6"/>
      <c r="D93" s="6"/>
      <c r="E93" s="6"/>
      <c r="F93" s="6"/>
      <c r="G93" s="6"/>
    </row>
    <row r="94" spans="2:7" ht="12.75" customHeight="1">
      <c r="B94" s="6"/>
      <c r="C94" s="6"/>
      <c r="D94" s="6"/>
      <c r="E94" s="6"/>
      <c r="F94" s="6"/>
      <c r="G94" s="6"/>
    </row>
    <row r="95" spans="2:7" ht="12.75" customHeight="1">
      <c r="B95" s="6"/>
      <c r="C95" s="6"/>
      <c r="D95" s="6"/>
      <c r="E95" s="6"/>
      <c r="F95" s="6"/>
      <c r="G95" s="6"/>
    </row>
    <row r="96" spans="2:7" ht="12.75" customHeight="1">
      <c r="B96" s="6"/>
      <c r="C96" s="6"/>
      <c r="D96" s="6"/>
      <c r="E96" s="6"/>
      <c r="F96" s="6"/>
      <c r="G96" s="6"/>
    </row>
    <row r="97" spans="2:7" ht="12.75" customHeight="1">
      <c r="B97" s="6"/>
      <c r="C97" s="6"/>
      <c r="D97" s="6"/>
      <c r="E97" s="6"/>
      <c r="F97" s="6"/>
      <c r="G97" s="6"/>
    </row>
    <row r="98" spans="2:7" ht="12.75" customHeight="1">
      <c r="B98" s="6"/>
      <c r="C98" s="6"/>
      <c r="D98" s="6"/>
      <c r="E98" s="6"/>
      <c r="F98" s="6"/>
      <c r="G98" s="6"/>
    </row>
    <row r="99" spans="2:7" ht="12.75" customHeight="1">
      <c r="B99" s="6"/>
      <c r="C99" s="6"/>
      <c r="D99" s="6"/>
      <c r="E99" s="6"/>
      <c r="F99" s="6"/>
      <c r="G99" s="6"/>
    </row>
    <row r="100" spans="2:7" ht="12.75" customHeight="1">
      <c r="B100" s="6"/>
      <c r="C100" s="6"/>
      <c r="D100" s="6"/>
      <c r="E100" s="6"/>
      <c r="F100" s="6"/>
      <c r="G100" s="6"/>
    </row>
    <row r="101" spans="2:7" ht="12.75" customHeight="1">
      <c r="B101" s="6"/>
      <c r="C101" s="6"/>
      <c r="D101" s="6"/>
      <c r="E101" s="6"/>
      <c r="F101" s="6"/>
      <c r="G101" s="6"/>
    </row>
    <row r="102" spans="2:7" ht="12.75" customHeight="1">
      <c r="B102" s="6"/>
      <c r="C102" s="6"/>
      <c r="D102" s="6"/>
      <c r="E102" s="6"/>
      <c r="F102" s="6"/>
      <c r="G102" s="6"/>
    </row>
    <row r="103" spans="2:7" ht="12.75" customHeight="1">
      <c r="B103" s="6"/>
      <c r="C103" s="6"/>
      <c r="D103" s="6"/>
      <c r="E103" s="6"/>
      <c r="F103" s="6"/>
      <c r="G103" s="6"/>
    </row>
    <row r="104" spans="2:7" ht="12.75" customHeight="1">
      <c r="B104" s="6"/>
      <c r="C104" s="6"/>
      <c r="D104" s="6"/>
      <c r="E104" s="6"/>
      <c r="F104" s="6"/>
      <c r="G104" s="6"/>
    </row>
    <row r="105" spans="2:7" ht="12.75" customHeight="1">
      <c r="B105" s="6"/>
      <c r="C105" s="6"/>
      <c r="D105" s="6"/>
      <c r="E105" s="6"/>
      <c r="F105" s="6"/>
      <c r="G105" s="6"/>
    </row>
    <row r="106" spans="2:7" ht="12.75" customHeight="1">
      <c r="B106" s="6"/>
      <c r="C106" s="6"/>
      <c r="D106" s="6"/>
      <c r="E106" s="6"/>
      <c r="F106" s="6"/>
      <c r="G106" s="6"/>
    </row>
    <row r="107" spans="2:7" ht="12.75" customHeight="1">
      <c r="B107" s="6"/>
      <c r="C107" s="6"/>
      <c r="D107" s="6"/>
      <c r="E107" s="6"/>
      <c r="F107" s="6"/>
      <c r="G107" s="6"/>
    </row>
    <row r="108" spans="2:7" ht="12.75" customHeight="1">
      <c r="B108" s="6"/>
      <c r="C108" s="6"/>
      <c r="D108" s="6"/>
      <c r="E108" s="6"/>
      <c r="F108" s="6"/>
      <c r="G108" s="6"/>
    </row>
    <row r="109" spans="2:7" ht="12.75" customHeight="1">
      <c r="B109" s="6"/>
      <c r="C109" s="6"/>
      <c r="D109" s="6"/>
      <c r="E109" s="6"/>
      <c r="F109" s="6"/>
      <c r="G109" s="6"/>
    </row>
    <row r="110" spans="2:7" ht="12.75" customHeight="1">
      <c r="B110" s="6"/>
      <c r="C110" s="6"/>
      <c r="D110" s="6"/>
      <c r="E110" s="6"/>
      <c r="F110" s="6"/>
      <c r="G110" s="6"/>
    </row>
    <row r="111" spans="2:7" ht="12.75" customHeight="1">
      <c r="B111" s="6"/>
      <c r="C111" s="6"/>
      <c r="D111" s="6"/>
      <c r="E111" s="6"/>
      <c r="F111" s="6"/>
      <c r="G111" s="6"/>
    </row>
    <row r="112" spans="2:7" ht="12.75" customHeight="1">
      <c r="B112" s="6"/>
      <c r="C112" s="6"/>
      <c r="D112" s="6"/>
      <c r="E112" s="6"/>
      <c r="F112" s="6"/>
      <c r="G112" s="6"/>
    </row>
    <row r="113" spans="2:7" ht="12.75" customHeight="1">
      <c r="B113" s="6"/>
      <c r="C113" s="6"/>
      <c r="D113" s="6"/>
      <c r="E113" s="6"/>
      <c r="F113" s="6"/>
      <c r="G113" s="6"/>
    </row>
    <row r="114" spans="2:7" ht="12.75" customHeight="1">
      <c r="B114" s="6"/>
      <c r="C114" s="6"/>
      <c r="D114" s="6"/>
      <c r="E114" s="6"/>
      <c r="F114" s="6"/>
      <c r="G114" s="6"/>
    </row>
    <row r="115" spans="2:7" ht="12.75" customHeight="1">
      <c r="B115" s="6"/>
      <c r="C115" s="6"/>
      <c r="D115" s="6"/>
      <c r="E115" s="6"/>
      <c r="F115" s="6"/>
      <c r="G115" s="6"/>
    </row>
    <row r="116" spans="2:7" ht="12.75" customHeight="1">
      <c r="B116" s="6"/>
      <c r="C116" s="6"/>
      <c r="D116" s="6"/>
      <c r="E116" s="6"/>
      <c r="F116" s="6"/>
      <c r="G116" s="6"/>
    </row>
    <row r="117" spans="2:7" ht="12.75" customHeight="1">
      <c r="B117" s="6"/>
      <c r="C117" s="6"/>
      <c r="D117" s="6"/>
      <c r="E117" s="6"/>
      <c r="F117" s="6"/>
      <c r="G117" s="6"/>
    </row>
    <row r="118" spans="2:7" ht="12.75" customHeight="1">
      <c r="B118" s="6"/>
      <c r="C118" s="6"/>
      <c r="D118" s="6"/>
      <c r="E118" s="6"/>
      <c r="F118" s="6"/>
      <c r="G118" s="6"/>
    </row>
    <row r="119" spans="2:7" ht="12.75" customHeight="1">
      <c r="B119" s="6"/>
      <c r="C119" s="6"/>
      <c r="D119" s="6"/>
      <c r="E119" s="6"/>
      <c r="F119" s="6"/>
      <c r="G119" s="6"/>
    </row>
    <row r="120" spans="2:7" ht="12.75" customHeight="1">
      <c r="B120" s="6"/>
      <c r="C120" s="6"/>
      <c r="D120" s="6"/>
      <c r="E120" s="6"/>
      <c r="F120" s="6"/>
      <c r="G120" s="6"/>
    </row>
    <row r="121" spans="2:7" ht="12.75" customHeight="1">
      <c r="B121" s="6"/>
      <c r="C121" s="6"/>
      <c r="D121" s="6"/>
      <c r="E121" s="6"/>
      <c r="F121" s="6"/>
      <c r="G121" s="6"/>
    </row>
    <row r="122" spans="2:7" ht="12.75" customHeight="1">
      <c r="B122" s="6"/>
      <c r="C122" s="6"/>
      <c r="D122" s="6"/>
      <c r="E122" s="6"/>
      <c r="F122" s="6"/>
      <c r="G122" s="6"/>
    </row>
    <row r="123" spans="2:7" ht="12.75" customHeight="1">
      <c r="B123" s="6"/>
      <c r="C123" s="6"/>
      <c r="D123" s="6"/>
      <c r="E123" s="6"/>
      <c r="F123" s="6"/>
      <c r="G123" s="6"/>
    </row>
    <row r="124" spans="2:7" ht="12.75" customHeight="1">
      <c r="B124" s="6"/>
      <c r="C124" s="6"/>
      <c r="D124" s="6"/>
      <c r="E124" s="6"/>
      <c r="F124" s="6"/>
      <c r="G124" s="6"/>
    </row>
    <row r="125" spans="2:7" ht="12.75" customHeight="1">
      <c r="B125" s="6"/>
      <c r="C125" s="6"/>
      <c r="D125" s="6"/>
      <c r="E125" s="6"/>
      <c r="F125" s="6"/>
      <c r="G125" s="6"/>
    </row>
    <row r="126" spans="2:7" ht="12.75" customHeight="1">
      <c r="B126" s="6"/>
      <c r="C126" s="6"/>
      <c r="D126" s="6"/>
      <c r="E126" s="6"/>
      <c r="F126" s="6"/>
      <c r="G126" s="6"/>
    </row>
    <row r="127" spans="2:7" ht="12.75" customHeight="1">
      <c r="B127" s="6"/>
      <c r="C127" s="6"/>
      <c r="D127" s="6"/>
      <c r="E127" s="6"/>
      <c r="F127" s="6"/>
      <c r="G127" s="6"/>
    </row>
    <row r="128" spans="2:7" ht="12.75" customHeight="1">
      <c r="B128" s="6"/>
      <c r="C128" s="6"/>
      <c r="D128" s="6"/>
      <c r="E128" s="6"/>
      <c r="F128" s="6"/>
      <c r="G128" s="6"/>
    </row>
    <row r="129" spans="2:7" ht="12.75" customHeight="1">
      <c r="B129" s="6"/>
      <c r="C129" s="6"/>
      <c r="D129" s="6"/>
      <c r="E129" s="6"/>
      <c r="F129" s="6"/>
      <c r="G129" s="6"/>
    </row>
    <row r="130" spans="2:7" ht="12.75" customHeight="1">
      <c r="B130" s="6"/>
      <c r="C130" s="6"/>
      <c r="D130" s="6"/>
      <c r="E130" s="6"/>
      <c r="F130" s="6"/>
      <c r="G130" s="6"/>
    </row>
    <row r="131" spans="2:7" ht="12.75" customHeight="1">
      <c r="B131" s="6"/>
      <c r="C131" s="6"/>
      <c r="D131" s="6"/>
      <c r="E131" s="6"/>
      <c r="F131" s="6"/>
      <c r="G131" s="6"/>
    </row>
    <row r="132" spans="2:7" ht="12.75" customHeight="1">
      <c r="B132" s="6"/>
      <c r="C132" s="6"/>
      <c r="D132" s="6"/>
      <c r="E132" s="6"/>
      <c r="F132" s="6"/>
      <c r="G132" s="6"/>
    </row>
    <row r="133" spans="2:7" ht="12.75" customHeight="1">
      <c r="B133" s="6"/>
      <c r="C133" s="6"/>
      <c r="D133" s="6"/>
      <c r="E133" s="6"/>
      <c r="F133" s="6"/>
      <c r="G133" s="6"/>
    </row>
    <row r="134" spans="2:7" ht="12.75" customHeight="1">
      <c r="B134" s="6"/>
      <c r="C134" s="6"/>
      <c r="D134" s="6"/>
      <c r="E134" s="6"/>
      <c r="F134" s="6"/>
      <c r="G134" s="6"/>
    </row>
    <row r="135" spans="2:7" ht="12.75" customHeight="1">
      <c r="B135" s="6"/>
      <c r="C135" s="6"/>
      <c r="D135" s="6"/>
      <c r="E135" s="6"/>
      <c r="F135" s="6"/>
      <c r="G135" s="6"/>
    </row>
    <row r="136" spans="2:7" ht="12.75" customHeight="1">
      <c r="B136" s="6"/>
      <c r="C136" s="6"/>
      <c r="D136" s="6"/>
      <c r="E136" s="6"/>
      <c r="F136" s="6"/>
      <c r="G136" s="6"/>
    </row>
    <row r="137" spans="2:7" ht="12.75" customHeight="1">
      <c r="B137" s="6"/>
      <c r="C137" s="6"/>
      <c r="D137" s="6"/>
      <c r="E137" s="6"/>
      <c r="F137" s="6"/>
      <c r="G137" s="6"/>
    </row>
    <row r="138" spans="2:7" ht="12.75" customHeight="1">
      <c r="B138" s="6"/>
      <c r="C138" s="6"/>
      <c r="D138" s="6"/>
      <c r="E138" s="6"/>
      <c r="F138" s="6"/>
      <c r="G138" s="6"/>
    </row>
    <row r="139" spans="2:7" ht="12.75" customHeight="1">
      <c r="B139" s="6"/>
      <c r="C139" s="6"/>
      <c r="D139" s="6"/>
      <c r="E139" s="6"/>
      <c r="F139" s="6"/>
      <c r="G139" s="6"/>
    </row>
    <row r="140" spans="2:7" ht="12.75" customHeight="1">
      <c r="B140" s="6"/>
      <c r="C140" s="6"/>
      <c r="D140" s="6"/>
      <c r="E140" s="6"/>
      <c r="F140" s="6"/>
      <c r="G140" s="6"/>
    </row>
    <row r="141" spans="2:7" ht="12.75" customHeight="1">
      <c r="B141" s="6"/>
      <c r="C141" s="6"/>
      <c r="D141" s="6"/>
      <c r="E141" s="6"/>
      <c r="F141" s="6"/>
      <c r="G141" s="6"/>
    </row>
    <row r="142" spans="2:7" ht="12.75" customHeight="1">
      <c r="B142" s="6"/>
      <c r="C142" s="6"/>
      <c r="D142" s="6"/>
      <c r="E142" s="6"/>
      <c r="F142" s="6"/>
      <c r="G142" s="6"/>
    </row>
    <row r="143" spans="2:7" ht="12.75" customHeight="1">
      <c r="B143" s="6"/>
      <c r="C143" s="6"/>
      <c r="D143" s="6"/>
      <c r="E143" s="6"/>
      <c r="F143" s="6"/>
      <c r="G143" s="6"/>
    </row>
    <row r="144" spans="2:7" ht="12.75" customHeight="1">
      <c r="B144" s="6"/>
      <c r="C144" s="6"/>
      <c r="D144" s="6"/>
      <c r="E144" s="6"/>
      <c r="F144" s="6"/>
      <c r="G144" s="6"/>
    </row>
    <row r="145" spans="2:7" ht="12.75" customHeight="1">
      <c r="B145" s="6"/>
      <c r="C145" s="6"/>
      <c r="D145" s="6"/>
      <c r="E145" s="6"/>
      <c r="F145" s="6"/>
      <c r="G145" s="6"/>
    </row>
    <row r="146" spans="2:7" ht="12.75" customHeight="1">
      <c r="B146" s="6"/>
      <c r="C146" s="6"/>
      <c r="D146" s="6"/>
      <c r="E146" s="6"/>
      <c r="F146" s="6"/>
      <c r="G146" s="6"/>
    </row>
    <row r="147" spans="2:7" ht="12.75" customHeight="1">
      <c r="B147" s="6"/>
      <c r="C147" s="6"/>
      <c r="D147" s="6"/>
      <c r="E147" s="6"/>
      <c r="F147" s="6"/>
      <c r="G147" s="6"/>
    </row>
    <row r="148" spans="2:7" ht="12.75" customHeight="1">
      <c r="B148" s="6"/>
      <c r="C148" s="6"/>
      <c r="D148" s="6"/>
      <c r="E148" s="6"/>
      <c r="F148" s="6"/>
      <c r="G148" s="6"/>
    </row>
    <row r="149" spans="2:7" ht="12.75" customHeight="1">
      <c r="B149" s="6"/>
      <c r="C149" s="6"/>
      <c r="D149" s="6"/>
      <c r="E149" s="6"/>
      <c r="F149" s="6"/>
      <c r="G149" s="6"/>
    </row>
    <row r="150" spans="2:7" ht="12.75" customHeight="1">
      <c r="B150" s="6"/>
      <c r="C150" s="6"/>
      <c r="D150" s="6"/>
      <c r="E150" s="6"/>
      <c r="F150" s="6"/>
      <c r="G150" s="6"/>
    </row>
    <row r="151" spans="2:7" ht="12.75" customHeight="1">
      <c r="B151" s="6"/>
      <c r="C151" s="6"/>
      <c r="D151" s="6"/>
      <c r="E151" s="6"/>
      <c r="F151" s="6"/>
      <c r="G151" s="6"/>
    </row>
    <row r="152" spans="2:7" ht="12.75" customHeight="1">
      <c r="B152" s="6"/>
      <c r="C152" s="6"/>
      <c r="D152" s="6"/>
      <c r="E152" s="6"/>
      <c r="F152" s="6"/>
      <c r="G152" s="6"/>
    </row>
    <row r="153" spans="2:7" ht="12.75" customHeight="1">
      <c r="B153" s="6"/>
      <c r="C153" s="6"/>
      <c r="D153" s="6"/>
      <c r="E153" s="6"/>
      <c r="F153" s="6"/>
      <c r="G153" s="6"/>
    </row>
    <row r="154" spans="2:7" ht="12.75" customHeight="1">
      <c r="B154" s="6"/>
      <c r="C154" s="6"/>
      <c r="D154" s="6"/>
      <c r="E154" s="6"/>
      <c r="F154" s="6"/>
      <c r="G154" s="6"/>
    </row>
    <row r="155" spans="2:7" ht="12.75" customHeight="1">
      <c r="B155" s="6"/>
      <c r="C155" s="6"/>
      <c r="D155" s="6"/>
      <c r="E155" s="6"/>
      <c r="F155" s="6"/>
      <c r="G155" s="6"/>
    </row>
    <row r="156" spans="2:7" ht="12.75" customHeight="1">
      <c r="B156" s="6"/>
      <c r="C156" s="6"/>
      <c r="D156" s="6"/>
      <c r="E156" s="6"/>
      <c r="F156" s="6"/>
      <c r="G156" s="6"/>
    </row>
    <row r="157" spans="2:7" ht="12.75" customHeight="1">
      <c r="B157" s="6"/>
      <c r="C157" s="6"/>
      <c r="D157" s="6"/>
      <c r="E157" s="6"/>
      <c r="F157" s="6"/>
      <c r="G157" s="6"/>
    </row>
    <row r="158" spans="2:7" ht="12.75" customHeight="1">
      <c r="B158" s="6"/>
      <c r="C158" s="6"/>
      <c r="D158" s="6"/>
      <c r="E158" s="6"/>
      <c r="F158" s="6"/>
      <c r="G158" s="6"/>
    </row>
    <row r="159" spans="2:7" ht="12.75" customHeight="1">
      <c r="B159" s="6"/>
      <c r="C159" s="6"/>
      <c r="D159" s="6"/>
      <c r="E159" s="6"/>
      <c r="F159" s="6"/>
      <c r="G159" s="6"/>
    </row>
    <row r="160" spans="2:7" ht="12.75" customHeight="1">
      <c r="B160" s="6"/>
      <c r="C160" s="6"/>
      <c r="D160" s="6"/>
      <c r="E160" s="6"/>
      <c r="F160" s="6"/>
      <c r="G160" s="6"/>
    </row>
    <row r="161" spans="2:7" ht="12.75" customHeight="1">
      <c r="B161" s="6"/>
      <c r="C161" s="6"/>
      <c r="D161" s="6"/>
      <c r="E161" s="6"/>
      <c r="F161" s="6"/>
      <c r="G161" s="6"/>
    </row>
    <row r="162" spans="2:7" ht="12.75" customHeight="1">
      <c r="B162" s="6"/>
      <c r="C162" s="6"/>
      <c r="D162" s="6"/>
      <c r="E162" s="6"/>
      <c r="F162" s="6"/>
      <c r="G162" s="6"/>
    </row>
    <row r="163" spans="2:7" ht="12.75" customHeight="1">
      <c r="B163" s="6"/>
      <c r="C163" s="6"/>
      <c r="D163" s="6"/>
      <c r="E163" s="6"/>
      <c r="F163" s="6"/>
      <c r="G163" s="6"/>
    </row>
    <row r="164" spans="2:7" ht="12.75" customHeight="1">
      <c r="B164" s="6"/>
      <c r="C164" s="6"/>
      <c r="D164" s="6"/>
      <c r="E164" s="6"/>
      <c r="F164" s="6"/>
      <c r="G164" s="6"/>
    </row>
    <row r="165" spans="2:7" ht="12.75" customHeight="1">
      <c r="B165" s="6"/>
      <c r="C165" s="6"/>
      <c r="D165" s="6"/>
      <c r="E165" s="6"/>
      <c r="F165" s="6"/>
      <c r="G165" s="6"/>
    </row>
    <row r="166" spans="2:7" ht="12.75" customHeight="1">
      <c r="B166" s="6"/>
      <c r="C166" s="6"/>
      <c r="D166" s="6"/>
      <c r="E166" s="6"/>
      <c r="F166" s="6"/>
      <c r="G166" s="6"/>
    </row>
    <row r="167" spans="2:7" ht="12.75" customHeight="1">
      <c r="B167" s="6"/>
      <c r="C167" s="6"/>
      <c r="D167" s="6"/>
      <c r="E167" s="6"/>
      <c r="F167" s="6"/>
      <c r="G167" s="6"/>
    </row>
    <row r="168" spans="2:7" ht="12.75" customHeight="1">
      <c r="B168" s="6"/>
      <c r="C168" s="6"/>
      <c r="D168" s="6"/>
      <c r="E168" s="6"/>
      <c r="F168" s="6"/>
      <c r="G168" s="6"/>
    </row>
    <row r="169" spans="2:7" ht="12.75" customHeight="1">
      <c r="B169" s="6"/>
      <c r="C169" s="6"/>
      <c r="D169" s="6"/>
      <c r="E169" s="6"/>
      <c r="F169" s="6"/>
      <c r="G169" s="6"/>
    </row>
    <row r="170" spans="2:7" ht="12.75" customHeight="1">
      <c r="B170" s="6"/>
      <c r="C170" s="6"/>
      <c r="D170" s="6"/>
      <c r="E170" s="6"/>
      <c r="F170" s="6"/>
      <c r="G170" s="6"/>
    </row>
    <row r="171" spans="2:7" ht="12.75" customHeight="1">
      <c r="B171" s="6"/>
      <c r="C171" s="6"/>
      <c r="D171" s="6"/>
      <c r="E171" s="6"/>
      <c r="F171" s="6"/>
      <c r="G171" s="6"/>
    </row>
    <row r="172" spans="2:7" ht="12.75" customHeight="1">
      <c r="B172" s="6"/>
      <c r="C172" s="6"/>
      <c r="D172" s="6"/>
      <c r="E172" s="6"/>
      <c r="F172" s="6"/>
      <c r="G172" s="6"/>
    </row>
    <row r="173" spans="2:7" ht="12.75" customHeight="1">
      <c r="B173" s="6"/>
      <c r="C173" s="6"/>
      <c r="D173" s="6"/>
      <c r="E173" s="6"/>
      <c r="F173" s="6"/>
      <c r="G173" s="6"/>
    </row>
    <row r="174" spans="2:7" ht="12.75" customHeight="1">
      <c r="B174" s="6"/>
      <c r="C174" s="6"/>
      <c r="D174" s="6"/>
      <c r="E174" s="6"/>
      <c r="F174" s="6"/>
      <c r="G174" s="6"/>
    </row>
    <row r="175" spans="2:7" ht="12.75" customHeight="1">
      <c r="B175" s="6"/>
      <c r="C175" s="6"/>
      <c r="D175" s="6"/>
      <c r="E175" s="6"/>
      <c r="F175" s="6"/>
      <c r="G175" s="6"/>
    </row>
    <row r="176" spans="2:7" ht="12.75" customHeight="1">
      <c r="B176" s="6"/>
      <c r="C176" s="6"/>
      <c r="D176" s="6"/>
      <c r="E176" s="6"/>
      <c r="F176" s="6"/>
      <c r="G176" s="6"/>
    </row>
    <row r="177" spans="2:7" ht="12.75" customHeight="1">
      <c r="B177" s="6"/>
      <c r="C177" s="6"/>
      <c r="D177" s="6"/>
      <c r="E177" s="6"/>
      <c r="F177" s="6"/>
      <c r="G177" s="6"/>
    </row>
    <row r="178" spans="2:7" ht="12.75" customHeight="1">
      <c r="B178" s="6"/>
      <c r="C178" s="6"/>
      <c r="D178" s="6"/>
      <c r="E178" s="6"/>
      <c r="F178" s="6"/>
      <c r="G178" s="6"/>
    </row>
    <row r="179" spans="2:7" ht="12.75" customHeight="1">
      <c r="B179" s="6"/>
      <c r="C179" s="6"/>
      <c r="D179" s="6"/>
      <c r="E179" s="6"/>
      <c r="F179" s="6"/>
      <c r="G179" s="6"/>
    </row>
    <row r="180" spans="2:7" ht="12.75" customHeight="1">
      <c r="B180" s="6"/>
      <c r="C180" s="6"/>
      <c r="D180" s="6"/>
      <c r="E180" s="6"/>
      <c r="F180" s="6"/>
      <c r="G180" s="6"/>
    </row>
    <row r="181" spans="2:7" ht="12.75" customHeight="1">
      <c r="B181" s="6"/>
      <c r="C181" s="6"/>
      <c r="D181" s="6"/>
      <c r="E181" s="6"/>
      <c r="F181" s="6"/>
      <c r="G181" s="6"/>
    </row>
    <row r="182" spans="2:7" ht="12.75" customHeight="1">
      <c r="B182" s="6"/>
      <c r="C182" s="6"/>
      <c r="D182" s="6"/>
      <c r="E182" s="6"/>
      <c r="F182" s="6"/>
      <c r="G182" s="6"/>
    </row>
    <row r="183" spans="2:7" ht="12.75" customHeight="1">
      <c r="B183" s="6"/>
      <c r="C183" s="6"/>
      <c r="D183" s="6"/>
      <c r="E183" s="6"/>
      <c r="F183" s="6"/>
      <c r="G183" s="6"/>
    </row>
    <row r="184" spans="2:7" ht="12.75" customHeight="1">
      <c r="B184" s="6"/>
      <c r="C184" s="6"/>
      <c r="D184" s="6"/>
      <c r="E184" s="6"/>
      <c r="F184" s="6"/>
      <c r="G184" s="6"/>
    </row>
    <row r="185" spans="2:7" ht="12.75" customHeight="1">
      <c r="B185" s="6"/>
      <c r="C185" s="6"/>
      <c r="D185" s="6"/>
      <c r="E185" s="6"/>
      <c r="F185" s="6"/>
      <c r="G185" s="6"/>
    </row>
    <row r="186" spans="2:7" ht="12.75" customHeight="1">
      <c r="B186" s="6"/>
      <c r="C186" s="6"/>
      <c r="D186" s="6"/>
      <c r="E186" s="6"/>
      <c r="F186" s="6"/>
      <c r="G186" s="6"/>
    </row>
    <row r="187" spans="2:7" ht="12.75" customHeight="1">
      <c r="B187" s="6"/>
      <c r="C187" s="6"/>
      <c r="D187" s="6"/>
      <c r="E187" s="6"/>
      <c r="F187" s="6"/>
      <c r="G187" s="6"/>
    </row>
    <row r="188" spans="2:7" ht="12.75" customHeight="1">
      <c r="B188" s="6"/>
      <c r="C188" s="6"/>
      <c r="D188" s="6"/>
      <c r="E188" s="6"/>
      <c r="F188" s="6"/>
      <c r="G188" s="6"/>
    </row>
    <row r="189" spans="2:7" ht="12.75" customHeight="1">
      <c r="B189" s="6"/>
      <c r="C189" s="6"/>
      <c r="D189" s="6"/>
      <c r="E189" s="6"/>
      <c r="F189" s="6"/>
      <c r="G189" s="6"/>
    </row>
    <row r="190" spans="2:7" ht="12.75" customHeight="1">
      <c r="B190" s="6"/>
      <c r="C190" s="6"/>
      <c r="D190" s="6"/>
      <c r="E190" s="6"/>
      <c r="F190" s="6"/>
      <c r="G190" s="6"/>
    </row>
    <row r="191" spans="2:7" ht="12.75" customHeight="1">
      <c r="B191" s="6"/>
      <c r="C191" s="6"/>
      <c r="D191" s="6"/>
      <c r="E191" s="6"/>
      <c r="F191" s="6"/>
      <c r="G191" s="6"/>
    </row>
    <row r="192" spans="2:7" ht="12.75" customHeight="1">
      <c r="B192" s="6"/>
      <c r="C192" s="6"/>
      <c r="D192" s="6"/>
      <c r="E192" s="6"/>
      <c r="F192" s="6"/>
      <c r="G192" s="6"/>
    </row>
    <row r="193" spans="2:7" ht="12.75" customHeight="1">
      <c r="B193" s="6"/>
      <c r="C193" s="6"/>
      <c r="D193" s="6"/>
      <c r="E193" s="6"/>
      <c r="F193" s="6"/>
      <c r="G193" s="6"/>
    </row>
    <row r="194" spans="2:7" ht="12.75" customHeight="1">
      <c r="B194" s="6"/>
      <c r="C194" s="6"/>
      <c r="D194" s="6"/>
      <c r="E194" s="6"/>
      <c r="F194" s="6"/>
      <c r="G194" s="6"/>
    </row>
    <row r="195" spans="2:7" ht="12.75" customHeight="1">
      <c r="B195" s="6"/>
      <c r="C195" s="6"/>
      <c r="D195" s="6"/>
      <c r="E195" s="6"/>
      <c r="F195" s="6"/>
      <c r="G195" s="6"/>
    </row>
    <row r="196" spans="2:7" ht="12.75" customHeight="1">
      <c r="B196" s="6"/>
      <c r="C196" s="6"/>
      <c r="D196" s="6"/>
      <c r="E196" s="6"/>
      <c r="F196" s="6"/>
      <c r="G196" s="6"/>
    </row>
    <row r="197" spans="2:7" ht="12.75" customHeight="1">
      <c r="B197" s="6"/>
      <c r="C197" s="6"/>
      <c r="D197" s="6"/>
      <c r="E197" s="6"/>
      <c r="F197" s="6"/>
      <c r="G197" s="6"/>
    </row>
    <row r="198" spans="2:7" ht="12.75" customHeight="1">
      <c r="B198" s="6"/>
      <c r="C198" s="6"/>
      <c r="D198" s="6"/>
      <c r="E198" s="6"/>
      <c r="F198" s="6"/>
      <c r="G198" s="6"/>
    </row>
    <row r="199" spans="2:7" ht="12.75" customHeight="1">
      <c r="B199" s="6"/>
      <c r="C199" s="6"/>
      <c r="D199" s="6"/>
      <c r="E199" s="6"/>
      <c r="F199" s="6"/>
      <c r="G199" s="6"/>
    </row>
    <row r="200" spans="2:7" ht="12.75" customHeight="1">
      <c r="B200" s="6"/>
      <c r="C200" s="6"/>
      <c r="D200" s="6"/>
      <c r="E200" s="6"/>
      <c r="F200" s="6"/>
      <c r="G200" s="6"/>
    </row>
    <row r="201" spans="2:7" ht="12.75" customHeight="1">
      <c r="B201" s="6"/>
      <c r="C201" s="6"/>
      <c r="D201" s="6"/>
      <c r="E201" s="6"/>
      <c r="F201" s="6"/>
      <c r="G201" s="6"/>
    </row>
    <row r="202" spans="2:7" ht="12.75" customHeight="1">
      <c r="B202" s="6"/>
      <c r="C202" s="6"/>
      <c r="D202" s="6"/>
      <c r="E202" s="6"/>
      <c r="F202" s="6"/>
      <c r="G202" s="6"/>
    </row>
    <row r="203" spans="2:7" ht="12.75" customHeight="1">
      <c r="B203" s="6"/>
      <c r="C203" s="6"/>
      <c r="D203" s="6"/>
      <c r="E203" s="6"/>
      <c r="F203" s="6"/>
      <c r="G203" s="6"/>
    </row>
    <row r="204" spans="2:7" ht="12.75" customHeight="1">
      <c r="B204" s="6"/>
      <c r="C204" s="6"/>
      <c r="D204" s="6"/>
      <c r="E204" s="6"/>
      <c r="F204" s="6"/>
      <c r="G204" s="6"/>
    </row>
    <row r="205" spans="2:7" ht="12.75" customHeight="1">
      <c r="B205" s="6"/>
      <c r="C205" s="6"/>
      <c r="D205" s="6"/>
      <c r="E205" s="6"/>
      <c r="F205" s="6"/>
      <c r="G205" s="6"/>
    </row>
    <row r="206" spans="2:7" ht="12.75" customHeight="1">
      <c r="B206" s="6"/>
      <c r="C206" s="6"/>
      <c r="D206" s="6"/>
      <c r="E206" s="6"/>
      <c r="F206" s="6"/>
      <c r="G206" s="6"/>
    </row>
    <row r="207" spans="2:7" ht="12.75" customHeight="1">
      <c r="B207" s="6"/>
      <c r="C207" s="6"/>
      <c r="D207" s="6"/>
      <c r="E207" s="6"/>
      <c r="F207" s="6"/>
      <c r="G207" s="6"/>
    </row>
    <row r="208" spans="2:7" ht="12.75" customHeight="1">
      <c r="B208" s="6"/>
      <c r="C208" s="6"/>
      <c r="D208" s="6"/>
      <c r="E208" s="6"/>
      <c r="F208" s="6"/>
      <c r="G208" s="6"/>
    </row>
    <row r="209" spans="2:7" ht="12.75" customHeight="1">
      <c r="B209" s="6"/>
      <c r="C209" s="6"/>
      <c r="D209" s="6"/>
      <c r="E209" s="6"/>
      <c r="F209" s="6"/>
      <c r="G209" s="6"/>
    </row>
    <row r="210" spans="2:7" ht="12.75" customHeight="1">
      <c r="B210" s="6"/>
      <c r="C210" s="6"/>
      <c r="D210" s="6"/>
      <c r="E210" s="6"/>
      <c r="F210" s="6"/>
      <c r="G210" s="6"/>
    </row>
    <row r="211" spans="2:7" ht="12.75" customHeight="1">
      <c r="B211" s="6"/>
      <c r="C211" s="6"/>
      <c r="D211" s="6"/>
      <c r="E211" s="6"/>
      <c r="F211" s="6"/>
      <c r="G211" s="6"/>
    </row>
    <row r="212" spans="2:7" ht="12.75" customHeight="1">
      <c r="B212" s="6"/>
      <c r="C212" s="6"/>
      <c r="D212" s="6"/>
      <c r="E212" s="6"/>
      <c r="F212" s="6"/>
      <c r="G212" s="6"/>
    </row>
    <row r="213" spans="2:7" ht="12.75" customHeight="1">
      <c r="B213" s="6"/>
      <c r="C213" s="6"/>
      <c r="D213" s="6"/>
      <c r="E213" s="6"/>
      <c r="F213" s="6"/>
      <c r="G213" s="6"/>
    </row>
    <row r="214" spans="2:7" ht="12.75" customHeight="1">
      <c r="B214" s="6"/>
      <c r="C214" s="6"/>
      <c r="D214" s="6"/>
      <c r="E214" s="6"/>
      <c r="F214" s="6"/>
      <c r="G214" s="6"/>
    </row>
    <row r="215" spans="2:7" ht="12.75" customHeight="1">
      <c r="B215" s="6"/>
      <c r="C215" s="6"/>
      <c r="D215" s="6"/>
      <c r="E215" s="6"/>
      <c r="F215" s="6"/>
      <c r="G215" s="6"/>
    </row>
    <row r="216" spans="2:7" ht="12.75" customHeight="1">
      <c r="B216" s="6"/>
      <c r="C216" s="6"/>
      <c r="D216" s="6"/>
      <c r="E216" s="6"/>
      <c r="F216" s="6"/>
      <c r="G216" s="6"/>
    </row>
    <row r="217" spans="2:7" ht="12.75" customHeight="1">
      <c r="B217" s="6"/>
      <c r="C217" s="6"/>
      <c r="D217" s="6"/>
      <c r="E217" s="6"/>
      <c r="F217" s="6"/>
      <c r="G217" s="6"/>
    </row>
    <row r="218" spans="2:7" ht="12.75" customHeight="1">
      <c r="B218" s="6"/>
      <c r="C218" s="6"/>
      <c r="D218" s="6"/>
      <c r="E218" s="6"/>
      <c r="F218" s="6"/>
      <c r="G218" s="6"/>
    </row>
    <row r="219" spans="2:7" ht="12.75" customHeight="1">
      <c r="B219" s="6"/>
      <c r="C219" s="6"/>
      <c r="D219" s="6"/>
      <c r="E219" s="6"/>
      <c r="F219" s="6"/>
      <c r="G219" s="6"/>
    </row>
    <row r="220" spans="2:7" ht="12.75" customHeight="1">
      <c r="B220" s="6"/>
      <c r="C220" s="6"/>
      <c r="D220" s="6"/>
      <c r="E220" s="6"/>
      <c r="F220" s="6"/>
      <c r="G220" s="6"/>
    </row>
    <row r="221" spans="2:7" ht="12.75" customHeight="1">
      <c r="B221" s="6"/>
      <c r="C221" s="6"/>
      <c r="D221" s="6"/>
      <c r="E221" s="6"/>
      <c r="F221" s="6"/>
      <c r="G221" s="6"/>
    </row>
    <row r="222" spans="2:7" ht="12.75" customHeight="1">
      <c r="B222" s="6"/>
      <c r="C222" s="6"/>
      <c r="D222" s="6"/>
      <c r="E222" s="6"/>
      <c r="F222" s="6"/>
      <c r="G222" s="6"/>
    </row>
    <row r="223" spans="2:7" ht="12.75" customHeight="1">
      <c r="B223" s="6"/>
      <c r="C223" s="6"/>
      <c r="D223" s="6"/>
      <c r="E223" s="6"/>
      <c r="F223" s="6"/>
      <c r="G223" s="6"/>
    </row>
    <row r="224" spans="2:7" ht="12.75" customHeight="1">
      <c r="B224" s="6"/>
      <c r="C224" s="6"/>
      <c r="D224" s="6"/>
      <c r="E224" s="6"/>
      <c r="F224" s="6"/>
      <c r="G224" s="6"/>
    </row>
    <row r="225" spans="2:7" ht="12.75" customHeight="1">
      <c r="B225" s="6"/>
      <c r="C225" s="6"/>
      <c r="D225" s="6"/>
      <c r="E225" s="6"/>
      <c r="F225" s="6"/>
      <c r="G225" s="6"/>
    </row>
    <row r="226" spans="2:7" ht="12.75" customHeight="1">
      <c r="B226" s="6"/>
      <c r="C226" s="6"/>
      <c r="D226" s="6"/>
      <c r="E226" s="6"/>
      <c r="F226" s="6"/>
      <c r="G226" s="6"/>
    </row>
    <row r="227" spans="2:7" ht="12.75" customHeight="1">
      <c r="B227" s="6"/>
      <c r="C227" s="6"/>
      <c r="D227" s="6"/>
      <c r="E227" s="6"/>
      <c r="F227" s="6"/>
      <c r="G227" s="6"/>
    </row>
    <row r="228" spans="2:7" ht="12.75" customHeight="1">
      <c r="B228" s="6"/>
      <c r="C228" s="6"/>
      <c r="D228" s="6"/>
      <c r="E228" s="6"/>
      <c r="F228" s="6"/>
      <c r="G228" s="6"/>
    </row>
    <row r="229" spans="2:7" ht="12.75" customHeight="1">
      <c r="B229" s="6"/>
      <c r="C229" s="6"/>
      <c r="D229" s="6"/>
      <c r="E229" s="6"/>
      <c r="F229" s="6"/>
      <c r="G229" s="6"/>
    </row>
    <row r="230" spans="2:7" ht="12.75" customHeight="1">
      <c r="B230" s="6"/>
      <c r="C230" s="6"/>
      <c r="D230" s="6"/>
      <c r="E230" s="6"/>
      <c r="F230" s="6"/>
      <c r="G230" s="6"/>
    </row>
    <row r="231" spans="2:7" ht="12.75" customHeight="1">
      <c r="B231" s="6"/>
      <c r="C231" s="6"/>
      <c r="D231" s="6"/>
      <c r="E231" s="6"/>
      <c r="F231" s="6"/>
      <c r="G231" s="6"/>
    </row>
    <row r="232" spans="2:7" ht="12.75" customHeight="1">
      <c r="B232" s="6"/>
      <c r="C232" s="6"/>
      <c r="D232" s="6"/>
      <c r="E232" s="6"/>
      <c r="F232" s="6"/>
      <c r="G232" s="6"/>
    </row>
    <row r="233" spans="2:7" ht="12.75" customHeight="1">
      <c r="B233" s="6"/>
      <c r="C233" s="6"/>
      <c r="D233" s="6"/>
      <c r="E233" s="6"/>
      <c r="F233" s="6"/>
      <c r="G233" s="6"/>
    </row>
    <row r="234" spans="2:7" ht="12.75" customHeight="1">
      <c r="B234" s="6"/>
      <c r="C234" s="6"/>
      <c r="D234" s="6"/>
      <c r="E234" s="6"/>
      <c r="F234" s="6"/>
      <c r="G234" s="6"/>
    </row>
    <row r="235" spans="2:7" ht="12.75" customHeight="1">
      <c r="B235" s="6"/>
      <c r="C235" s="6"/>
      <c r="D235" s="6"/>
      <c r="E235" s="6"/>
      <c r="F235" s="6"/>
      <c r="G235" s="6"/>
    </row>
    <row r="236" spans="2:7" ht="12.75" customHeight="1">
      <c r="B236" s="6"/>
      <c r="C236" s="6"/>
      <c r="D236" s="6"/>
      <c r="E236" s="6"/>
      <c r="F236" s="6"/>
      <c r="G236" s="6"/>
    </row>
    <row r="237" spans="2:7" ht="12.75" customHeight="1">
      <c r="B237" s="6"/>
      <c r="C237" s="6"/>
      <c r="D237" s="6"/>
      <c r="E237" s="6"/>
      <c r="F237" s="6"/>
      <c r="G237" s="6"/>
    </row>
    <row r="238" spans="2:7" ht="12.75" customHeight="1">
      <c r="B238" s="6"/>
      <c r="C238" s="6"/>
      <c r="D238" s="6"/>
      <c r="E238" s="6"/>
      <c r="F238" s="6"/>
      <c r="G238" s="6"/>
    </row>
    <row r="239" spans="2:7" ht="12.75" customHeight="1">
      <c r="B239" s="6"/>
      <c r="C239" s="6"/>
      <c r="D239" s="6"/>
      <c r="E239" s="6"/>
      <c r="F239" s="6"/>
      <c r="G239" s="6"/>
    </row>
    <row r="240" spans="2:7" ht="12.75" customHeight="1">
      <c r="B240" s="6"/>
      <c r="C240" s="6"/>
      <c r="D240" s="6"/>
      <c r="E240" s="6"/>
      <c r="F240" s="6"/>
      <c r="G240" s="6"/>
    </row>
    <row r="241" spans="2:7" ht="12.75" customHeight="1">
      <c r="B241" s="6"/>
      <c r="C241" s="6"/>
      <c r="D241" s="6"/>
      <c r="E241" s="6"/>
      <c r="F241" s="6"/>
      <c r="G241" s="6"/>
    </row>
    <row r="242" spans="2:7" ht="12.75" customHeight="1">
      <c r="B242" s="6"/>
      <c r="C242" s="6"/>
      <c r="D242" s="6"/>
      <c r="E242" s="6"/>
      <c r="F242" s="6"/>
      <c r="G242" s="6"/>
    </row>
    <row r="243" spans="2:7" ht="12.75" customHeight="1">
      <c r="B243" s="6"/>
      <c r="C243" s="6"/>
      <c r="D243" s="6"/>
      <c r="E243" s="6"/>
      <c r="F243" s="6"/>
      <c r="G243" s="6"/>
    </row>
    <row r="244" spans="2:7" ht="12.75" customHeight="1">
      <c r="B244" s="6"/>
      <c r="C244" s="6"/>
      <c r="D244" s="6"/>
      <c r="E244" s="6"/>
      <c r="F244" s="6"/>
      <c r="G244" s="6"/>
    </row>
    <row r="245" spans="2:7" ht="12.75" customHeight="1">
      <c r="B245" s="6"/>
      <c r="C245" s="6"/>
      <c r="D245" s="6"/>
      <c r="E245" s="6"/>
      <c r="F245" s="6"/>
      <c r="G245" s="6"/>
    </row>
    <row r="246" spans="2:7" ht="12.75" customHeight="1">
      <c r="B246" s="6"/>
      <c r="C246" s="6"/>
      <c r="D246" s="6"/>
      <c r="E246" s="6"/>
      <c r="F246" s="6"/>
      <c r="G246" s="6"/>
    </row>
    <row r="247" spans="2:7" ht="12.75" customHeight="1">
      <c r="B247" s="6"/>
      <c r="C247" s="6"/>
      <c r="D247" s="6"/>
      <c r="E247" s="6"/>
      <c r="F247" s="6"/>
      <c r="G247" s="6"/>
    </row>
    <row r="248" spans="2:7" ht="12.75" customHeight="1">
      <c r="B248" s="6"/>
      <c r="C248" s="6"/>
      <c r="D248" s="6"/>
      <c r="E248" s="6"/>
      <c r="F248" s="6"/>
      <c r="G248" s="6"/>
    </row>
    <row r="249" spans="2:7" ht="12.75" customHeight="1">
      <c r="B249" s="6"/>
      <c r="C249" s="6"/>
      <c r="D249" s="6"/>
      <c r="E249" s="6"/>
      <c r="F249" s="6"/>
      <c r="G249" s="6"/>
    </row>
    <row r="250" spans="2:7" ht="12.75" customHeight="1">
      <c r="B250" s="6"/>
      <c r="C250" s="6"/>
      <c r="D250" s="6"/>
      <c r="E250" s="6"/>
      <c r="F250" s="6"/>
      <c r="G250" s="6"/>
    </row>
    <row r="251" spans="2:7" ht="12.75" customHeight="1">
      <c r="B251" s="6"/>
      <c r="C251" s="6"/>
      <c r="D251" s="6"/>
      <c r="E251" s="6"/>
      <c r="F251" s="6"/>
      <c r="G251" s="6"/>
    </row>
    <row r="252" spans="2:7" ht="12.75" customHeight="1">
      <c r="B252" s="6"/>
      <c r="C252" s="6"/>
      <c r="D252" s="6"/>
      <c r="E252" s="6"/>
      <c r="F252" s="6"/>
      <c r="G252" s="6"/>
    </row>
    <row r="253" spans="2:7" ht="12.75" customHeight="1">
      <c r="B253" s="6"/>
      <c r="C253" s="6"/>
      <c r="D253" s="6"/>
      <c r="E253" s="6"/>
      <c r="F253" s="6"/>
      <c r="G253" s="6"/>
    </row>
    <row r="254" spans="2:7" ht="12.75" customHeight="1">
      <c r="B254" s="6"/>
      <c r="C254" s="6"/>
      <c r="D254" s="6"/>
      <c r="E254" s="6"/>
      <c r="F254" s="6"/>
      <c r="G254" s="6"/>
    </row>
    <row r="255" spans="2:7" ht="12.75" customHeight="1">
      <c r="B255" s="6"/>
      <c r="C255" s="6"/>
      <c r="D255" s="6"/>
      <c r="E255" s="6"/>
      <c r="F255" s="6"/>
      <c r="G255" s="6"/>
    </row>
    <row r="256" spans="2:7" ht="12.75" customHeight="1">
      <c r="B256" s="6"/>
      <c r="C256" s="6"/>
      <c r="D256" s="6"/>
      <c r="E256" s="6"/>
      <c r="F256" s="6"/>
      <c r="G256" s="6"/>
    </row>
    <row r="257" spans="2:7" ht="12.75" customHeight="1">
      <c r="B257" s="6"/>
      <c r="C257" s="6"/>
      <c r="D257" s="6"/>
      <c r="E257" s="6"/>
      <c r="F257" s="6"/>
      <c r="G257" s="6"/>
    </row>
    <row r="258" spans="2:7" ht="12.75" customHeight="1">
      <c r="B258" s="6"/>
      <c r="C258" s="6"/>
      <c r="D258" s="6"/>
      <c r="E258" s="6"/>
      <c r="F258" s="6"/>
      <c r="G258" s="6"/>
    </row>
    <row r="259" spans="2:7" ht="12.75" customHeight="1">
      <c r="B259" s="6"/>
      <c r="C259" s="6"/>
      <c r="D259" s="6"/>
      <c r="E259" s="6"/>
      <c r="F259" s="6"/>
      <c r="G259" s="6"/>
    </row>
    <row r="260" spans="2:7" ht="12.75" customHeight="1">
      <c r="B260" s="6"/>
      <c r="C260" s="6"/>
      <c r="D260" s="6"/>
      <c r="E260" s="6"/>
      <c r="F260" s="6"/>
      <c r="G260" s="6"/>
    </row>
    <row r="261" spans="2:7" ht="12.75" customHeight="1">
      <c r="B261" s="6"/>
      <c r="C261" s="6"/>
      <c r="D261" s="6"/>
      <c r="E261" s="6"/>
      <c r="F261" s="6"/>
      <c r="G261" s="6"/>
    </row>
    <row r="262" spans="2:7" ht="12.75" customHeight="1">
      <c r="B262" s="6"/>
      <c r="C262" s="6"/>
      <c r="D262" s="6"/>
      <c r="E262" s="6"/>
      <c r="F262" s="6"/>
      <c r="G262" s="6"/>
    </row>
    <row r="263" spans="2:7" ht="12.75" customHeight="1">
      <c r="B263" s="6"/>
      <c r="C263" s="6"/>
      <c r="D263" s="6"/>
      <c r="E263" s="6"/>
      <c r="F263" s="6"/>
      <c r="G263" s="6"/>
    </row>
    <row r="264" spans="2:7" ht="12.75" customHeight="1">
      <c r="B264" s="6"/>
      <c r="C264" s="6"/>
      <c r="D264" s="6"/>
      <c r="E264" s="6"/>
      <c r="F264" s="6"/>
      <c r="G264" s="6"/>
    </row>
    <row r="265" spans="2:7" ht="12.75" customHeight="1">
      <c r="B265" s="6"/>
      <c r="C265" s="6"/>
      <c r="D265" s="6"/>
      <c r="E265" s="6"/>
      <c r="F265" s="6"/>
      <c r="G265" s="6"/>
    </row>
    <row r="266" spans="2:7" ht="12.75" customHeight="1">
      <c r="B266" s="6"/>
      <c r="C266" s="6"/>
      <c r="D266" s="6"/>
      <c r="E266" s="6"/>
      <c r="F266" s="6"/>
      <c r="G266" s="6"/>
    </row>
    <row r="267" spans="2:7" ht="12.75" customHeight="1">
      <c r="B267" s="6"/>
      <c r="C267" s="6"/>
      <c r="D267" s="6"/>
      <c r="E267" s="6"/>
      <c r="F267" s="6"/>
      <c r="G267" s="6"/>
    </row>
    <row r="268" spans="2:7" ht="12.75" customHeight="1">
      <c r="B268" s="6"/>
      <c r="C268" s="6"/>
      <c r="D268" s="6"/>
      <c r="E268" s="6"/>
      <c r="F268" s="6"/>
      <c r="G268" s="6"/>
    </row>
    <row r="269" spans="2:7" ht="12.75" customHeight="1">
      <c r="B269" s="6"/>
      <c r="C269" s="6"/>
      <c r="D269" s="6"/>
      <c r="E269" s="6"/>
      <c r="F269" s="6"/>
      <c r="G269" s="6"/>
    </row>
    <row r="270" spans="2:7" ht="12.75" customHeight="1">
      <c r="B270" s="6"/>
      <c r="C270" s="6"/>
      <c r="D270" s="6"/>
      <c r="E270" s="6"/>
      <c r="F270" s="6"/>
      <c r="G270" s="6"/>
    </row>
    <row r="271" spans="2:7" ht="12.75" customHeight="1">
      <c r="B271" s="6"/>
      <c r="C271" s="6"/>
      <c r="D271" s="6"/>
      <c r="E271" s="6"/>
      <c r="F271" s="6"/>
      <c r="G271" s="6"/>
    </row>
    <row r="272" spans="2:7" ht="12.75" customHeight="1">
      <c r="B272" s="6"/>
      <c r="C272" s="6"/>
      <c r="D272" s="6"/>
      <c r="E272" s="6"/>
      <c r="F272" s="6"/>
      <c r="G272" s="6"/>
    </row>
    <row r="273" spans="2:7" ht="12.75" customHeight="1">
      <c r="B273" s="6"/>
      <c r="C273" s="6"/>
      <c r="D273" s="6"/>
      <c r="E273" s="6"/>
      <c r="F273" s="6"/>
      <c r="G273" s="6"/>
    </row>
    <row r="274" spans="2:7" ht="12.75" customHeight="1">
      <c r="B274" s="6"/>
      <c r="C274" s="6"/>
      <c r="D274" s="6"/>
      <c r="E274" s="6"/>
      <c r="F274" s="6"/>
      <c r="G274" s="6"/>
    </row>
    <row r="275" spans="2:7" ht="12.75" customHeight="1">
      <c r="B275" s="6"/>
      <c r="C275" s="6"/>
      <c r="D275" s="6"/>
      <c r="E275" s="6"/>
      <c r="F275" s="6"/>
      <c r="G275" s="6"/>
    </row>
    <row r="276" spans="2:7" ht="12.75" customHeight="1">
      <c r="B276" s="6"/>
      <c r="C276" s="6"/>
      <c r="D276" s="6"/>
      <c r="E276" s="6"/>
      <c r="F276" s="6"/>
      <c r="G276" s="6"/>
    </row>
    <row r="277" spans="2:7" ht="12.75" customHeight="1">
      <c r="B277" s="6"/>
      <c r="C277" s="6"/>
      <c r="D277" s="6"/>
      <c r="E277" s="6"/>
      <c r="F277" s="6"/>
      <c r="G277" s="6"/>
    </row>
    <row r="278" spans="2:7" ht="12.75" customHeight="1">
      <c r="B278" s="6"/>
      <c r="C278" s="6"/>
      <c r="D278" s="6"/>
      <c r="E278" s="6"/>
      <c r="F278" s="6"/>
      <c r="G278" s="6"/>
    </row>
    <row r="279" spans="2:7" ht="12.75" customHeight="1">
      <c r="B279" s="6"/>
      <c r="C279" s="6"/>
      <c r="D279" s="6"/>
      <c r="E279" s="6"/>
      <c r="F279" s="6"/>
      <c r="G279" s="6"/>
    </row>
    <row r="280" spans="2:7" ht="12.75" customHeight="1">
      <c r="B280" s="6"/>
      <c r="C280" s="6"/>
      <c r="D280" s="6"/>
      <c r="E280" s="6"/>
      <c r="F280" s="6"/>
      <c r="G280" s="6"/>
    </row>
    <row r="281" spans="2:7" ht="12.75" customHeight="1">
      <c r="B281" s="6"/>
      <c r="C281" s="6"/>
      <c r="D281" s="6"/>
      <c r="E281" s="6"/>
      <c r="F281" s="6"/>
      <c r="G281" s="6"/>
    </row>
    <row r="282" spans="2:7" ht="12.75" customHeight="1">
      <c r="B282" s="6"/>
      <c r="C282" s="6"/>
      <c r="D282" s="6"/>
      <c r="E282" s="6"/>
      <c r="F282" s="6"/>
      <c r="G282" s="6"/>
    </row>
    <row r="283" spans="2:7" ht="12.75" customHeight="1">
      <c r="B283" s="6"/>
      <c r="C283" s="6"/>
      <c r="D283" s="6"/>
      <c r="E283" s="6"/>
      <c r="F283" s="6"/>
      <c r="G283" s="6"/>
    </row>
    <row r="284" spans="2:7" ht="12.75" customHeight="1">
      <c r="B284" s="6"/>
      <c r="C284" s="6"/>
      <c r="D284" s="6"/>
      <c r="E284" s="6"/>
      <c r="F284" s="6"/>
      <c r="G284" s="6"/>
    </row>
    <row r="285" spans="2:7" ht="12.75" customHeight="1">
      <c r="B285" s="6"/>
      <c r="C285" s="6"/>
      <c r="D285" s="6"/>
      <c r="E285" s="6"/>
      <c r="F285" s="6"/>
      <c r="G285" s="6"/>
    </row>
    <row r="286" spans="2:7" ht="12.75" customHeight="1">
      <c r="B286" s="6"/>
      <c r="C286" s="6"/>
      <c r="D286" s="6"/>
      <c r="E286" s="6"/>
      <c r="F286" s="6"/>
      <c r="G286" s="6"/>
    </row>
    <row r="287" spans="2:7" ht="12.75" customHeight="1">
      <c r="B287" s="6"/>
      <c r="C287" s="6"/>
      <c r="D287" s="6"/>
      <c r="E287" s="6"/>
      <c r="F287" s="6"/>
      <c r="G287" s="6"/>
    </row>
    <row r="288" spans="2:7" ht="12.75" customHeight="1">
      <c r="B288" s="6"/>
      <c r="C288" s="6"/>
      <c r="D288" s="6"/>
      <c r="E288" s="6"/>
      <c r="F288" s="6"/>
      <c r="G288" s="6"/>
    </row>
    <row r="289" spans="2:7" ht="12.75" customHeight="1">
      <c r="B289" s="6"/>
      <c r="C289" s="6"/>
      <c r="D289" s="6"/>
      <c r="E289" s="6"/>
      <c r="F289" s="6"/>
      <c r="G289" s="6"/>
    </row>
    <row r="290" spans="2:7" ht="12.75" customHeight="1">
      <c r="B290" s="6"/>
      <c r="C290" s="6"/>
      <c r="D290" s="6"/>
      <c r="E290" s="6"/>
      <c r="F290" s="6"/>
      <c r="G290" s="6"/>
    </row>
    <row r="291" spans="2:7" ht="12.75" customHeight="1">
      <c r="B291" s="6"/>
      <c r="C291" s="6"/>
      <c r="D291" s="6"/>
      <c r="E291" s="6"/>
      <c r="F291" s="6"/>
      <c r="G291" s="6"/>
    </row>
    <row r="292" spans="2:7" ht="12.75" customHeight="1">
      <c r="B292" s="6"/>
      <c r="C292" s="6"/>
      <c r="D292" s="6"/>
      <c r="E292" s="6"/>
      <c r="F292" s="6"/>
      <c r="G292" s="6"/>
    </row>
    <row r="293" spans="2:7" ht="12.75" customHeight="1">
      <c r="B293" s="6"/>
      <c r="C293" s="6"/>
      <c r="D293" s="6"/>
      <c r="E293" s="6"/>
      <c r="F293" s="6"/>
      <c r="G293" s="6"/>
    </row>
    <row r="294" spans="2:7" ht="12.75" customHeight="1">
      <c r="B294" s="6"/>
      <c r="C294" s="6"/>
      <c r="D294" s="6"/>
      <c r="E294" s="6"/>
      <c r="F294" s="6"/>
      <c r="G294" s="6"/>
    </row>
    <row r="295" spans="2:7" ht="12.75" customHeight="1">
      <c r="B295" s="6"/>
      <c r="C295" s="6"/>
      <c r="D295" s="6"/>
      <c r="E295" s="6"/>
      <c r="F295" s="6"/>
      <c r="G295" s="6"/>
    </row>
    <row r="296" spans="2:7" ht="12.75" customHeight="1">
      <c r="B296" s="6"/>
      <c r="C296" s="6"/>
      <c r="D296" s="6"/>
      <c r="E296" s="6"/>
      <c r="F296" s="6"/>
      <c r="G296" s="6"/>
    </row>
    <row r="297" spans="2:7" ht="12.75" customHeight="1">
      <c r="B297" s="6"/>
      <c r="C297" s="6"/>
      <c r="D297" s="6"/>
      <c r="E297" s="6"/>
      <c r="F297" s="6"/>
      <c r="G297" s="6"/>
    </row>
    <row r="298" spans="2:7" ht="12.75" customHeight="1">
      <c r="B298" s="6"/>
      <c r="C298" s="6"/>
      <c r="D298" s="6"/>
      <c r="E298" s="6"/>
      <c r="F298" s="6"/>
      <c r="G298" s="6"/>
    </row>
    <row r="299" spans="2:7" ht="12.75" customHeight="1">
      <c r="B299" s="6"/>
      <c r="C299" s="6"/>
      <c r="D299" s="6"/>
      <c r="E299" s="6"/>
      <c r="F299" s="6"/>
      <c r="G299" s="6"/>
    </row>
    <row r="300" spans="2:7" ht="12.75" customHeight="1">
      <c r="B300" s="6"/>
      <c r="C300" s="6"/>
      <c r="D300" s="6"/>
      <c r="E300" s="6"/>
      <c r="F300" s="6"/>
      <c r="G300" s="6"/>
    </row>
    <row r="301" spans="2:7" ht="12.75" customHeight="1">
      <c r="B301" s="6"/>
      <c r="C301" s="6"/>
      <c r="D301" s="6"/>
      <c r="E301" s="6"/>
      <c r="F301" s="6"/>
      <c r="G301" s="6"/>
    </row>
    <row r="302" spans="2:7" ht="12.75" customHeight="1">
      <c r="B302" s="6"/>
      <c r="C302" s="6"/>
      <c r="D302" s="6"/>
      <c r="E302" s="6"/>
      <c r="F302" s="6"/>
      <c r="G302" s="6"/>
    </row>
    <row r="303" spans="2:7" ht="12.75" customHeight="1">
      <c r="B303" s="6"/>
      <c r="C303" s="6"/>
      <c r="D303" s="6"/>
      <c r="E303" s="6"/>
      <c r="F303" s="6"/>
      <c r="G303" s="6"/>
    </row>
    <row r="304" spans="2:7" ht="12.75" customHeight="1">
      <c r="B304" s="6"/>
      <c r="C304" s="6"/>
      <c r="D304" s="6"/>
      <c r="E304" s="6"/>
      <c r="F304" s="6"/>
      <c r="G304" s="6"/>
    </row>
    <row r="305" spans="2:7" ht="12.75" customHeight="1">
      <c r="B305" s="6"/>
      <c r="C305" s="6"/>
      <c r="D305" s="6"/>
      <c r="E305" s="6"/>
      <c r="F305" s="6"/>
      <c r="G305" s="6"/>
    </row>
    <row r="306" spans="2:7" ht="12.75" customHeight="1">
      <c r="B306" s="6"/>
      <c r="C306" s="6"/>
      <c r="D306" s="6"/>
      <c r="E306" s="6"/>
      <c r="F306" s="6"/>
      <c r="G306" s="6"/>
    </row>
    <row r="307" spans="2:7" ht="12.75" customHeight="1">
      <c r="B307" s="6"/>
      <c r="C307" s="6"/>
      <c r="D307" s="6"/>
      <c r="E307" s="6"/>
      <c r="F307" s="6"/>
      <c r="G307" s="6"/>
    </row>
    <row r="308" spans="2:7" ht="12.75" customHeight="1">
      <c r="B308" s="6"/>
      <c r="C308" s="6"/>
      <c r="D308" s="6"/>
      <c r="E308" s="6"/>
      <c r="F308" s="6"/>
      <c r="G308" s="6"/>
    </row>
    <row r="309" spans="2:7" ht="12.75" customHeight="1">
      <c r="B309" s="6"/>
      <c r="C309" s="6"/>
      <c r="D309" s="6"/>
      <c r="E309" s="6"/>
      <c r="F309" s="6"/>
      <c r="G309" s="6"/>
    </row>
    <row r="310" spans="2:7" ht="12.75" customHeight="1">
      <c r="B310" s="6"/>
      <c r="C310" s="6"/>
      <c r="D310" s="6"/>
      <c r="E310" s="6"/>
      <c r="F310" s="6"/>
      <c r="G310" s="6"/>
    </row>
    <row r="311" spans="2:7" ht="12.75" customHeight="1">
      <c r="B311" s="6"/>
      <c r="C311" s="6"/>
      <c r="D311" s="6"/>
      <c r="E311" s="6"/>
      <c r="F311" s="6"/>
      <c r="G311" s="6"/>
    </row>
    <row r="312" spans="2:7" ht="12.75" customHeight="1">
      <c r="B312" s="6"/>
      <c r="C312" s="6"/>
      <c r="D312" s="6"/>
      <c r="E312" s="6"/>
      <c r="F312" s="6"/>
      <c r="G312" s="6"/>
    </row>
    <row r="313" spans="2:7" ht="12.75" customHeight="1">
      <c r="B313" s="6"/>
      <c r="C313" s="6"/>
      <c r="D313" s="6"/>
      <c r="E313" s="6"/>
      <c r="F313" s="6"/>
      <c r="G313" s="6"/>
    </row>
    <row r="314" spans="2:7" ht="12.75" customHeight="1">
      <c r="B314" s="6"/>
      <c r="C314" s="6"/>
      <c r="D314" s="6"/>
      <c r="E314" s="6"/>
      <c r="F314" s="6"/>
      <c r="G314" s="6"/>
    </row>
    <row r="315" spans="2:7" ht="12.75" customHeight="1">
      <c r="B315" s="6"/>
      <c r="C315" s="6"/>
      <c r="D315" s="6"/>
      <c r="E315" s="6"/>
      <c r="F315" s="6"/>
      <c r="G315" s="6"/>
    </row>
    <row r="316" spans="2:7" ht="12.75" customHeight="1">
      <c r="B316" s="6"/>
      <c r="C316" s="6"/>
      <c r="D316" s="6"/>
      <c r="E316" s="6"/>
      <c r="F316" s="6"/>
      <c r="G316" s="6"/>
    </row>
    <row r="317" spans="2:7" ht="12.75" customHeight="1">
      <c r="B317" s="6"/>
      <c r="C317" s="6"/>
      <c r="D317" s="6"/>
      <c r="E317" s="6"/>
      <c r="F317" s="6"/>
      <c r="G317" s="6"/>
    </row>
    <row r="318" spans="2:7" ht="12.75" customHeight="1">
      <c r="B318" s="6"/>
      <c r="C318" s="6"/>
      <c r="D318" s="6"/>
      <c r="E318" s="6"/>
      <c r="F318" s="6"/>
      <c r="G318" s="6"/>
    </row>
    <row r="319" spans="2:7" ht="12.75" customHeight="1">
      <c r="B319" s="6"/>
      <c r="C319" s="6"/>
      <c r="D319" s="6"/>
      <c r="E319" s="6"/>
      <c r="F319" s="6"/>
      <c r="G319" s="6"/>
    </row>
    <row r="320" spans="2:7" ht="12.75" customHeight="1">
      <c r="B320" s="6"/>
      <c r="C320" s="6"/>
      <c r="D320" s="6"/>
      <c r="E320" s="6"/>
      <c r="F320" s="6"/>
      <c r="G320" s="6"/>
    </row>
    <row r="321" spans="2:7" ht="12.75" customHeight="1">
      <c r="B321" s="6"/>
      <c r="C321" s="6"/>
      <c r="D321" s="6"/>
      <c r="E321" s="6"/>
      <c r="F321" s="6"/>
      <c r="G321" s="6"/>
    </row>
    <row r="322" spans="2:7" ht="12.75" customHeight="1">
      <c r="B322" s="6"/>
      <c r="C322" s="6"/>
      <c r="D322" s="6"/>
      <c r="E322" s="6"/>
      <c r="F322" s="6"/>
      <c r="G322" s="6"/>
    </row>
    <row r="323" spans="2:7" ht="12.75" customHeight="1">
      <c r="B323" s="6"/>
      <c r="C323" s="6"/>
      <c r="D323" s="6"/>
      <c r="E323" s="6"/>
      <c r="F323" s="6"/>
      <c r="G323" s="6"/>
    </row>
    <row r="324" spans="2:7" ht="12.75" customHeight="1">
      <c r="B324" s="6"/>
      <c r="C324" s="6"/>
      <c r="D324" s="6"/>
      <c r="E324" s="6"/>
      <c r="F324" s="6"/>
      <c r="G324" s="6"/>
    </row>
    <row r="325" spans="2:7" ht="12.75" customHeight="1">
      <c r="B325" s="6"/>
      <c r="C325" s="6"/>
      <c r="D325" s="6"/>
      <c r="E325" s="6"/>
      <c r="F325" s="6"/>
      <c r="G325" s="6"/>
    </row>
    <row r="326" spans="2:7" ht="12.75" customHeight="1">
      <c r="B326" s="6"/>
      <c r="C326" s="6"/>
      <c r="D326" s="6"/>
      <c r="E326" s="6"/>
      <c r="F326" s="6"/>
      <c r="G326" s="6"/>
    </row>
    <row r="327" spans="2:7" ht="12.75" customHeight="1">
      <c r="B327" s="6"/>
      <c r="C327" s="6"/>
      <c r="D327" s="6"/>
      <c r="E327" s="6"/>
      <c r="F327" s="6"/>
      <c r="G327" s="6"/>
    </row>
    <row r="328" spans="2:7" ht="12.75" customHeight="1">
      <c r="B328" s="6"/>
      <c r="C328" s="6"/>
      <c r="D328" s="6"/>
      <c r="E328" s="6"/>
      <c r="F328" s="6"/>
      <c r="G328" s="6"/>
    </row>
    <row r="329" spans="2:7" ht="12.75" customHeight="1">
      <c r="B329" s="6"/>
      <c r="C329" s="6"/>
      <c r="D329" s="6"/>
      <c r="E329" s="6"/>
      <c r="F329" s="6"/>
      <c r="G329" s="6"/>
    </row>
    <row r="330" spans="2:7" ht="12.75" customHeight="1">
      <c r="B330" s="6"/>
      <c r="C330" s="6"/>
      <c r="D330" s="6"/>
      <c r="E330" s="6"/>
      <c r="F330" s="6"/>
      <c r="G330" s="6"/>
    </row>
    <row r="331" spans="2:7" ht="12.75" customHeight="1">
      <c r="B331" s="6"/>
      <c r="C331" s="6"/>
      <c r="D331" s="6"/>
      <c r="E331" s="6"/>
      <c r="F331" s="6"/>
      <c r="G331" s="6"/>
    </row>
    <row r="332" spans="2:7" ht="12.75" customHeight="1">
      <c r="B332" s="6"/>
      <c r="C332" s="6"/>
      <c r="D332" s="6"/>
      <c r="E332" s="6"/>
      <c r="F332" s="6"/>
      <c r="G332" s="6"/>
    </row>
    <row r="333" spans="2:7" ht="12.75" customHeight="1">
      <c r="B333" s="6"/>
      <c r="C333" s="6"/>
      <c r="D333" s="6"/>
      <c r="E333" s="6"/>
      <c r="F333" s="6"/>
      <c r="G333" s="6"/>
    </row>
    <row r="334" spans="2:7" ht="12.75" customHeight="1">
      <c r="B334" s="6"/>
      <c r="C334" s="6"/>
      <c r="D334" s="6"/>
      <c r="E334" s="6"/>
      <c r="F334" s="6"/>
      <c r="G334" s="6"/>
    </row>
    <row r="335" spans="2:7" ht="12.75" customHeight="1">
      <c r="B335" s="6"/>
      <c r="C335" s="6"/>
      <c r="D335" s="6"/>
      <c r="E335" s="6"/>
      <c r="F335" s="6"/>
      <c r="G335" s="6"/>
    </row>
    <row r="336" spans="2:7" ht="12.75" customHeight="1">
      <c r="B336" s="6"/>
      <c r="C336" s="6"/>
      <c r="D336" s="6"/>
      <c r="E336" s="6"/>
      <c r="F336" s="6"/>
      <c r="G336" s="6"/>
    </row>
    <row r="337" spans="2:7" ht="12.75" customHeight="1">
      <c r="B337" s="6"/>
      <c r="C337" s="6"/>
      <c r="D337" s="6"/>
      <c r="E337" s="6"/>
      <c r="F337" s="6"/>
      <c r="G337" s="6"/>
    </row>
    <row r="338" spans="2:7" ht="12.75" customHeight="1">
      <c r="B338" s="6"/>
      <c r="C338" s="6"/>
      <c r="D338" s="6"/>
      <c r="E338" s="6"/>
      <c r="F338" s="6"/>
      <c r="G338" s="6"/>
    </row>
    <row r="339" spans="2:7" ht="12.75" customHeight="1">
      <c r="B339" s="6"/>
      <c r="C339" s="6"/>
      <c r="D339" s="6"/>
      <c r="E339" s="6"/>
      <c r="F339" s="6"/>
      <c r="G339" s="6"/>
    </row>
    <row r="340" spans="2:7" ht="12.75" customHeight="1">
      <c r="B340" s="6"/>
      <c r="C340" s="6"/>
      <c r="D340" s="6"/>
      <c r="E340" s="6"/>
      <c r="F340" s="6"/>
      <c r="G340" s="6"/>
    </row>
    <row r="341" spans="2:7" ht="12.75" customHeight="1">
      <c r="B341" s="6"/>
      <c r="C341" s="6"/>
      <c r="D341" s="6"/>
      <c r="E341" s="6"/>
      <c r="F341" s="6"/>
      <c r="G341" s="6"/>
    </row>
    <row r="342" spans="2:7" ht="12.75" customHeight="1">
      <c r="B342" s="6"/>
      <c r="C342" s="6"/>
      <c r="D342" s="6"/>
      <c r="E342" s="6"/>
      <c r="F342" s="6"/>
      <c r="G342" s="6"/>
    </row>
    <row r="343" spans="2:7" ht="12.75" customHeight="1">
      <c r="B343" s="6"/>
      <c r="C343" s="6"/>
      <c r="D343" s="6"/>
      <c r="E343" s="6"/>
      <c r="F343" s="6"/>
      <c r="G343" s="6"/>
    </row>
    <row r="344" spans="2:7" ht="12.75" customHeight="1">
      <c r="B344" s="6"/>
      <c r="C344" s="6"/>
      <c r="D344" s="6"/>
      <c r="E344" s="6"/>
      <c r="F344" s="6"/>
      <c r="G344" s="6"/>
    </row>
    <row r="345" spans="2:7" ht="12.75" customHeight="1">
      <c r="B345" s="6"/>
      <c r="C345" s="6"/>
      <c r="D345" s="6"/>
      <c r="E345" s="6"/>
      <c r="F345" s="6"/>
      <c r="G345" s="6"/>
    </row>
    <row r="346" spans="2:7" ht="12.75" customHeight="1">
      <c r="B346" s="6"/>
      <c r="C346" s="6"/>
      <c r="D346" s="6"/>
      <c r="E346" s="6"/>
      <c r="F346" s="6"/>
      <c r="G346" s="6"/>
    </row>
    <row r="347" spans="2:7" ht="12.75" customHeight="1">
      <c r="B347" s="6"/>
      <c r="C347" s="6"/>
      <c r="D347" s="6"/>
      <c r="E347" s="6"/>
      <c r="F347" s="6"/>
      <c r="G347" s="6"/>
    </row>
    <row r="348" spans="2:7" ht="12.75" customHeight="1">
      <c r="B348" s="6"/>
      <c r="C348" s="6"/>
      <c r="D348" s="6"/>
      <c r="E348" s="6"/>
      <c r="F348" s="6"/>
      <c r="G348" s="6"/>
    </row>
    <row r="349" spans="2:7" ht="12.75" customHeight="1">
      <c r="B349" s="6"/>
      <c r="C349" s="6"/>
      <c r="D349" s="6"/>
      <c r="E349" s="6"/>
      <c r="F349" s="6"/>
      <c r="G349" s="6"/>
    </row>
    <row r="350" spans="2:7" ht="12.75" customHeight="1">
      <c r="B350" s="6"/>
      <c r="C350" s="6"/>
      <c r="D350" s="6"/>
      <c r="E350" s="6"/>
      <c r="F350" s="6"/>
      <c r="G350" s="6"/>
    </row>
    <row r="351" spans="2:7" ht="12.75" customHeight="1">
      <c r="B351" s="6"/>
      <c r="C351" s="6"/>
      <c r="D351" s="6"/>
      <c r="E351" s="6"/>
      <c r="F351" s="6"/>
      <c r="G351" s="6"/>
    </row>
    <row r="352" spans="2:7" ht="12.75" customHeight="1">
      <c r="B352" s="6"/>
      <c r="C352" s="6"/>
      <c r="D352" s="6"/>
      <c r="E352" s="6"/>
      <c r="F352" s="6"/>
      <c r="G352" s="6"/>
    </row>
    <row r="353" spans="2:7" ht="12.75" customHeight="1">
      <c r="B353" s="6"/>
      <c r="C353" s="6"/>
      <c r="D353" s="6"/>
      <c r="E353" s="6"/>
      <c r="F353" s="6"/>
      <c r="G353" s="6"/>
    </row>
    <row r="354" spans="2:7" ht="12.75" customHeight="1">
      <c r="B354" s="6"/>
      <c r="C354" s="6"/>
      <c r="D354" s="6"/>
      <c r="E354" s="6"/>
      <c r="F354" s="6"/>
      <c r="G354" s="6"/>
    </row>
    <row r="355" spans="2:7" ht="12.75" customHeight="1">
      <c r="B355" s="6"/>
      <c r="C355" s="6"/>
      <c r="D355" s="6"/>
      <c r="E355" s="6"/>
      <c r="F355" s="6"/>
      <c r="G355" s="6"/>
    </row>
    <row r="356" spans="2:7" ht="12.75" customHeight="1">
      <c r="B356" s="6"/>
      <c r="C356" s="6"/>
      <c r="D356" s="6"/>
      <c r="E356" s="6"/>
      <c r="F356" s="6"/>
      <c r="G356" s="6"/>
    </row>
    <row r="357" spans="2:7" ht="12.75" customHeight="1">
      <c r="B357" s="6"/>
      <c r="C357" s="6"/>
      <c r="D357" s="6"/>
      <c r="E357" s="6"/>
      <c r="F357" s="6"/>
      <c r="G357" s="6"/>
    </row>
    <row r="358" spans="2:7" ht="12.75" customHeight="1">
      <c r="B358" s="6"/>
      <c r="C358" s="6"/>
      <c r="D358" s="6"/>
      <c r="E358" s="6"/>
      <c r="F358" s="6"/>
      <c r="G358" s="6"/>
    </row>
    <row r="359" spans="2:7" ht="12.75" customHeight="1">
      <c r="B359" s="6"/>
      <c r="C359" s="6"/>
      <c r="D359" s="6"/>
      <c r="E359" s="6"/>
      <c r="F359" s="6"/>
      <c r="G359" s="6"/>
    </row>
    <row r="360" spans="2:7" ht="12.75" customHeight="1">
      <c r="B360" s="6"/>
      <c r="C360" s="6"/>
      <c r="D360" s="6"/>
      <c r="E360" s="6"/>
      <c r="F360" s="6"/>
      <c r="G360" s="6"/>
    </row>
    <row r="361" spans="2:7" ht="12.75" customHeight="1">
      <c r="B361" s="6"/>
      <c r="C361" s="6"/>
      <c r="D361" s="6"/>
      <c r="E361" s="6"/>
      <c r="F361" s="6"/>
      <c r="G361" s="6"/>
    </row>
    <row r="362" spans="2:7" ht="12.75" customHeight="1">
      <c r="B362" s="6"/>
      <c r="C362" s="6"/>
      <c r="D362" s="6"/>
      <c r="E362" s="6"/>
      <c r="F362" s="6"/>
      <c r="G362" s="6"/>
    </row>
    <row r="363" spans="2:7" ht="12.75" customHeight="1">
      <c r="B363" s="6"/>
      <c r="C363" s="6"/>
      <c r="D363" s="6"/>
      <c r="E363" s="6"/>
      <c r="F363" s="6"/>
      <c r="G363" s="6"/>
    </row>
    <row r="364" spans="2:7" ht="12.75" customHeight="1">
      <c r="B364" s="6"/>
      <c r="C364" s="6"/>
      <c r="D364" s="6"/>
      <c r="E364" s="6"/>
      <c r="F364" s="6"/>
      <c r="G364" s="6"/>
    </row>
    <row r="365" spans="2:7" ht="12.75" customHeight="1">
      <c r="B365" s="6"/>
      <c r="C365" s="6"/>
      <c r="D365" s="6"/>
      <c r="E365" s="6"/>
      <c r="F365" s="6"/>
      <c r="G365" s="6"/>
    </row>
    <row r="366" spans="2:7" ht="12.75" customHeight="1">
      <c r="B366" s="6"/>
      <c r="C366" s="6"/>
      <c r="D366" s="6"/>
      <c r="E366" s="6"/>
      <c r="F366" s="6"/>
      <c r="G366" s="6"/>
    </row>
    <row r="367" spans="2:7" ht="12.75" customHeight="1">
      <c r="B367" s="6"/>
      <c r="C367" s="6"/>
      <c r="D367" s="6"/>
      <c r="E367" s="6"/>
      <c r="F367" s="6"/>
      <c r="G367" s="6"/>
    </row>
    <row r="368" spans="2:7" ht="12.75" customHeight="1">
      <c r="B368" s="6"/>
      <c r="C368" s="6"/>
      <c r="D368" s="6"/>
      <c r="E368" s="6"/>
      <c r="F368" s="6"/>
      <c r="G368" s="6"/>
    </row>
    <row r="369" spans="2:7" ht="12.75" customHeight="1">
      <c r="B369" s="6"/>
      <c r="C369" s="6"/>
      <c r="D369" s="6"/>
      <c r="E369" s="6"/>
      <c r="F369" s="6"/>
      <c r="G369" s="6"/>
    </row>
    <row r="370" spans="2:7" ht="12.75" customHeight="1">
      <c r="B370" s="6"/>
      <c r="C370" s="6"/>
      <c r="D370" s="6"/>
      <c r="E370" s="6"/>
      <c r="F370" s="6"/>
      <c r="G370" s="6"/>
    </row>
    <row r="371" spans="2:7" ht="12.75" customHeight="1">
      <c r="B371" s="6"/>
      <c r="C371" s="6"/>
      <c r="D371" s="6"/>
      <c r="E371" s="6"/>
      <c r="F371" s="6"/>
      <c r="G371" s="6"/>
    </row>
    <row r="372" spans="2:7" ht="12.75" customHeight="1">
      <c r="B372" s="6"/>
      <c r="C372" s="6"/>
      <c r="D372" s="6"/>
      <c r="E372" s="6"/>
      <c r="F372" s="6"/>
      <c r="G372" s="6"/>
    </row>
    <row r="373" spans="2:7" ht="12.75" customHeight="1">
      <c r="B373" s="6"/>
      <c r="C373" s="6"/>
      <c r="D373" s="6"/>
      <c r="E373" s="6"/>
      <c r="F373" s="6"/>
      <c r="G373" s="6"/>
    </row>
    <row r="374" spans="2:7" ht="12.75" customHeight="1">
      <c r="B374" s="6"/>
      <c r="C374" s="6"/>
      <c r="D374" s="6"/>
      <c r="E374" s="6"/>
      <c r="F374" s="6"/>
      <c r="G374" s="6"/>
    </row>
    <row r="375" spans="2:7" ht="12.75" customHeight="1">
      <c r="B375" s="6"/>
      <c r="C375" s="6"/>
      <c r="D375" s="6"/>
      <c r="E375" s="6"/>
      <c r="F375" s="6"/>
      <c r="G375" s="6"/>
    </row>
    <row r="376" spans="2:7" ht="12.75" customHeight="1">
      <c r="B376" s="6"/>
      <c r="C376" s="6"/>
      <c r="D376" s="6"/>
      <c r="E376" s="6"/>
      <c r="F376" s="6"/>
      <c r="G376" s="6"/>
    </row>
    <row r="377" spans="2:7" ht="12.75" customHeight="1">
      <c r="B377" s="6"/>
      <c r="C377" s="6"/>
      <c r="D377" s="6"/>
      <c r="E377" s="6"/>
      <c r="F377" s="6"/>
      <c r="G377" s="6"/>
    </row>
    <row r="378" spans="2:7" ht="12.75" customHeight="1">
      <c r="B378" s="6"/>
      <c r="C378" s="6"/>
      <c r="D378" s="6"/>
      <c r="E378" s="6"/>
      <c r="F378" s="6"/>
      <c r="G378" s="6"/>
    </row>
    <row r="379" spans="2:7" ht="12.75" customHeight="1">
      <c r="B379" s="6"/>
      <c r="C379" s="6"/>
      <c r="D379" s="6"/>
      <c r="E379" s="6"/>
      <c r="F379" s="6"/>
      <c r="G379" s="6"/>
    </row>
    <row r="380" spans="2:7" ht="12.75" customHeight="1">
      <c r="B380" s="6"/>
      <c r="C380" s="6"/>
      <c r="D380" s="6"/>
      <c r="E380" s="6"/>
      <c r="F380" s="6"/>
      <c r="G380" s="6"/>
    </row>
    <row r="381" spans="2:7" ht="12.75" customHeight="1">
      <c r="B381" s="6"/>
      <c r="C381" s="6"/>
      <c r="D381" s="6"/>
      <c r="E381" s="6"/>
      <c r="F381" s="6"/>
      <c r="G381" s="6"/>
    </row>
    <row r="382" spans="2:7" ht="12.75" customHeight="1">
      <c r="B382" s="6"/>
      <c r="C382" s="6"/>
      <c r="D382" s="6"/>
      <c r="E382" s="6"/>
      <c r="F382" s="6"/>
      <c r="G382" s="6"/>
    </row>
    <row r="383" spans="2:7" ht="12.75" customHeight="1">
      <c r="B383" s="6"/>
      <c r="C383" s="6"/>
      <c r="D383" s="6"/>
      <c r="E383" s="6"/>
      <c r="F383" s="6"/>
      <c r="G383" s="6"/>
    </row>
    <row r="384" spans="2:7" ht="12.75" customHeight="1">
      <c r="B384" s="6"/>
      <c r="C384" s="6"/>
      <c r="D384" s="6"/>
      <c r="E384" s="6"/>
      <c r="F384" s="6"/>
      <c r="G384" s="6"/>
    </row>
    <row r="385" spans="2:7" ht="12.75" customHeight="1">
      <c r="B385" s="6"/>
      <c r="C385" s="6"/>
      <c r="D385" s="6"/>
      <c r="E385" s="6"/>
      <c r="F385" s="6"/>
      <c r="G385" s="6"/>
    </row>
    <row r="386" spans="2:7" ht="12.75" customHeight="1">
      <c r="B386" s="6"/>
      <c r="C386" s="6"/>
      <c r="D386" s="6"/>
      <c r="E386" s="6"/>
      <c r="F386" s="6"/>
      <c r="G386" s="6"/>
    </row>
    <row r="387" spans="2:7" ht="12.75" customHeight="1">
      <c r="B387" s="6"/>
      <c r="C387" s="6"/>
      <c r="D387" s="6"/>
      <c r="E387" s="6"/>
      <c r="F387" s="6"/>
      <c r="G387" s="6"/>
    </row>
    <row r="388" spans="2:7" ht="12.75" customHeight="1">
      <c r="B388" s="6"/>
      <c r="C388" s="6"/>
      <c r="D388" s="6"/>
      <c r="E388" s="6"/>
      <c r="F388" s="6"/>
      <c r="G388" s="6"/>
    </row>
    <row r="389" spans="2:7" ht="12.75" customHeight="1">
      <c r="B389" s="6"/>
      <c r="C389" s="6"/>
      <c r="D389" s="6"/>
      <c r="E389" s="6"/>
      <c r="F389" s="6"/>
      <c r="G389" s="6"/>
    </row>
    <row r="390" spans="2:7" ht="12.75" customHeight="1">
      <c r="B390" s="6"/>
      <c r="C390" s="6"/>
      <c r="D390" s="6"/>
      <c r="E390" s="6"/>
      <c r="F390" s="6"/>
      <c r="G390" s="6"/>
    </row>
    <row r="391" spans="2:7" ht="12.75" customHeight="1">
      <c r="B391" s="6"/>
      <c r="C391" s="6"/>
      <c r="D391" s="6"/>
      <c r="E391" s="6"/>
      <c r="F391" s="6"/>
      <c r="G391" s="6"/>
    </row>
    <row r="392" spans="2:7" ht="12.75" customHeight="1">
      <c r="B392" s="6"/>
      <c r="C392" s="6"/>
      <c r="D392" s="6"/>
      <c r="E392" s="6"/>
      <c r="F392" s="6"/>
      <c r="G392" s="6"/>
    </row>
    <row r="393" spans="2:7" ht="12.75" customHeight="1">
      <c r="B393" s="6"/>
      <c r="C393" s="6"/>
      <c r="D393" s="6"/>
      <c r="E393" s="6"/>
      <c r="F393" s="6"/>
      <c r="G393" s="6"/>
    </row>
    <row r="394" spans="2:7" ht="12.75" customHeight="1">
      <c r="B394" s="6"/>
      <c r="C394" s="6"/>
      <c r="D394" s="6"/>
      <c r="E394" s="6"/>
      <c r="F394" s="6"/>
      <c r="G394" s="6"/>
    </row>
    <row r="395" spans="2:7" ht="12.75" customHeight="1">
      <c r="B395" s="6"/>
      <c r="C395" s="6"/>
      <c r="D395" s="6"/>
      <c r="E395" s="6"/>
      <c r="F395" s="6"/>
      <c r="G395" s="6"/>
    </row>
    <row r="396" spans="2:7" ht="12.75" customHeight="1">
      <c r="B396" s="6"/>
      <c r="C396" s="6"/>
      <c r="D396" s="6"/>
      <c r="E396" s="6"/>
      <c r="F396" s="6"/>
      <c r="G396" s="6"/>
    </row>
    <row r="397" spans="2:7" ht="12.75" customHeight="1">
      <c r="B397" s="6"/>
      <c r="C397" s="6"/>
      <c r="D397" s="6"/>
      <c r="E397" s="6"/>
      <c r="F397" s="6"/>
      <c r="G397" s="6"/>
    </row>
    <row r="398" spans="2:7" ht="12.75" customHeight="1">
      <c r="B398" s="6"/>
      <c r="C398" s="6"/>
      <c r="D398" s="6"/>
      <c r="E398" s="6"/>
      <c r="F398" s="6"/>
      <c r="G398" s="6"/>
    </row>
    <row r="399" spans="2:7" ht="12.75" customHeight="1">
      <c r="B399" s="6"/>
      <c r="C399" s="6"/>
      <c r="D399" s="6"/>
      <c r="E399" s="6"/>
      <c r="F399" s="6"/>
      <c r="G399" s="6"/>
    </row>
    <row r="400" spans="2:7" ht="12.75" customHeight="1">
      <c r="B400" s="6"/>
      <c r="C400" s="6"/>
      <c r="D400" s="6"/>
      <c r="E400" s="6"/>
      <c r="F400" s="6"/>
      <c r="G400" s="6"/>
    </row>
    <row r="401" spans="2:7" ht="12.75" customHeight="1">
      <c r="B401" s="6"/>
      <c r="C401" s="6"/>
      <c r="D401" s="6"/>
      <c r="E401" s="6"/>
      <c r="F401" s="6"/>
      <c r="G401" s="6"/>
    </row>
    <row r="402" spans="2:7" ht="12.75" customHeight="1">
      <c r="B402" s="6"/>
      <c r="C402" s="6"/>
      <c r="D402" s="6"/>
      <c r="E402" s="6"/>
      <c r="F402" s="6"/>
      <c r="G402" s="6"/>
    </row>
    <row r="403" spans="2:7" ht="12.75" customHeight="1">
      <c r="B403" s="6"/>
      <c r="C403" s="6"/>
      <c r="D403" s="6"/>
      <c r="E403" s="6"/>
      <c r="F403" s="6"/>
      <c r="G403" s="6"/>
    </row>
    <row r="404" spans="2:7" ht="12.75" customHeight="1">
      <c r="B404" s="6"/>
      <c r="C404" s="6"/>
      <c r="D404" s="6"/>
      <c r="E404" s="6"/>
      <c r="F404" s="6"/>
      <c r="G404" s="6"/>
    </row>
    <row r="405" spans="2:7" ht="12.75" customHeight="1">
      <c r="B405" s="6"/>
      <c r="C405" s="6"/>
      <c r="D405" s="6"/>
      <c r="E405" s="6"/>
      <c r="F405" s="6"/>
      <c r="G405" s="6"/>
    </row>
    <row r="406" spans="2:7" ht="12.75" customHeight="1">
      <c r="B406" s="6"/>
      <c r="C406" s="6"/>
      <c r="D406" s="6"/>
      <c r="E406" s="6"/>
      <c r="F406" s="6"/>
      <c r="G406" s="6"/>
    </row>
    <row r="407" spans="2:7" ht="12.75" customHeight="1">
      <c r="B407" s="6"/>
      <c r="C407" s="6"/>
      <c r="D407" s="6"/>
      <c r="E407" s="6"/>
      <c r="F407" s="6"/>
      <c r="G407" s="6"/>
    </row>
    <row r="408" spans="2:7" ht="12.75" customHeight="1">
      <c r="B408" s="6"/>
      <c r="C408" s="6"/>
      <c r="D408" s="6"/>
      <c r="E408" s="6"/>
      <c r="F408" s="6"/>
      <c r="G408" s="6"/>
    </row>
    <row r="409" spans="2:7" ht="12.75" customHeight="1">
      <c r="B409" s="6"/>
      <c r="C409" s="6"/>
      <c r="D409" s="6"/>
      <c r="E409" s="6"/>
      <c r="F409" s="6"/>
      <c r="G409" s="6"/>
    </row>
    <row r="410" spans="2:7" ht="12.75" customHeight="1">
      <c r="B410" s="6"/>
      <c r="C410" s="6"/>
      <c r="D410" s="6"/>
      <c r="E410" s="6"/>
      <c r="F410" s="6"/>
      <c r="G410" s="6"/>
    </row>
    <row r="411" spans="2:7" ht="12.75" customHeight="1">
      <c r="B411" s="6"/>
      <c r="C411" s="6"/>
      <c r="D411" s="6"/>
      <c r="E411" s="6"/>
      <c r="F411" s="6"/>
      <c r="G411" s="6"/>
    </row>
    <row r="412" spans="2:7" ht="12.75" customHeight="1">
      <c r="B412" s="6"/>
      <c r="C412" s="6"/>
      <c r="D412" s="6"/>
      <c r="E412" s="6"/>
      <c r="F412" s="6"/>
      <c r="G412" s="6"/>
    </row>
    <row r="413" spans="2:7" ht="12.75" customHeight="1">
      <c r="B413" s="6"/>
      <c r="C413" s="6"/>
      <c r="D413" s="6"/>
      <c r="E413" s="6"/>
      <c r="F413" s="6"/>
      <c r="G413" s="6"/>
    </row>
    <row r="414" spans="2:7" ht="12.75" customHeight="1">
      <c r="B414" s="6"/>
      <c r="C414" s="6"/>
      <c r="D414" s="6"/>
      <c r="E414" s="6"/>
      <c r="F414" s="6"/>
      <c r="G414" s="6"/>
    </row>
    <row r="415" spans="2:7" ht="12.75" customHeight="1">
      <c r="B415" s="6"/>
      <c r="C415" s="6"/>
      <c r="D415" s="6"/>
      <c r="E415" s="6"/>
      <c r="F415" s="6"/>
      <c r="G415" s="6"/>
    </row>
    <row r="416" spans="2:7" ht="12.75" customHeight="1">
      <c r="B416" s="6"/>
      <c r="C416" s="6"/>
      <c r="D416" s="6"/>
      <c r="E416" s="6"/>
      <c r="F416" s="6"/>
      <c r="G416" s="6"/>
    </row>
    <row r="417" spans="2:7" ht="12.75" customHeight="1">
      <c r="B417" s="6"/>
      <c r="C417" s="6"/>
      <c r="D417" s="6"/>
      <c r="E417" s="6"/>
      <c r="F417" s="6"/>
      <c r="G417" s="6"/>
    </row>
    <row r="418" spans="2:7" ht="12.75" customHeight="1">
      <c r="B418" s="6"/>
      <c r="C418" s="6"/>
      <c r="D418" s="6"/>
      <c r="E418" s="6"/>
      <c r="F418" s="6"/>
      <c r="G418" s="6"/>
    </row>
    <row r="419" spans="2:7" ht="12.75" customHeight="1">
      <c r="B419" s="6"/>
      <c r="C419" s="6"/>
      <c r="D419" s="6"/>
      <c r="E419" s="6"/>
      <c r="F419" s="6"/>
      <c r="G419" s="6"/>
    </row>
    <row r="420" spans="2:7" ht="12.75" customHeight="1">
      <c r="B420" s="6"/>
      <c r="C420" s="6"/>
      <c r="D420" s="6"/>
      <c r="E420" s="6"/>
      <c r="F420" s="6"/>
      <c r="G420" s="6"/>
    </row>
    <row r="421" spans="2:7" ht="12.75" customHeight="1">
      <c r="B421" s="6"/>
      <c r="C421" s="6"/>
      <c r="D421" s="6"/>
      <c r="E421" s="6"/>
      <c r="F421" s="6"/>
      <c r="G421" s="6"/>
    </row>
    <row r="422" spans="2:7" ht="12.75" customHeight="1">
      <c r="B422" s="6"/>
      <c r="C422" s="6"/>
      <c r="D422" s="6"/>
      <c r="E422" s="6"/>
      <c r="F422" s="6"/>
      <c r="G422" s="6"/>
    </row>
    <row r="423" spans="2:7" ht="12.75" customHeight="1">
      <c r="B423" s="6"/>
      <c r="C423" s="6"/>
      <c r="D423" s="6"/>
      <c r="E423" s="6"/>
      <c r="F423" s="6"/>
      <c r="G423" s="6"/>
    </row>
    <row r="424" spans="2:7" ht="12.75" customHeight="1">
      <c r="B424" s="6"/>
      <c r="C424" s="6"/>
      <c r="D424" s="6"/>
      <c r="E424" s="6"/>
      <c r="F424" s="6"/>
      <c r="G424" s="6"/>
    </row>
    <row r="425" spans="2:7" ht="12.75" customHeight="1">
      <c r="B425" s="6"/>
      <c r="C425" s="6"/>
      <c r="D425" s="6"/>
      <c r="E425" s="6"/>
      <c r="F425" s="6"/>
      <c r="G425" s="6"/>
    </row>
    <row r="426" spans="2:7" ht="12.75" customHeight="1">
      <c r="B426" s="6"/>
      <c r="C426" s="6"/>
      <c r="D426" s="6"/>
      <c r="E426" s="6"/>
      <c r="F426" s="6"/>
      <c r="G426" s="6"/>
    </row>
    <row r="427" spans="2:7" ht="12.75" customHeight="1">
      <c r="B427" s="6"/>
      <c r="C427" s="6"/>
      <c r="D427" s="6"/>
      <c r="E427" s="6"/>
      <c r="F427" s="6"/>
      <c r="G427" s="6"/>
    </row>
    <row r="428" spans="2:7" ht="12.75" customHeight="1">
      <c r="B428" s="6"/>
      <c r="C428" s="6"/>
      <c r="D428" s="6"/>
      <c r="E428" s="6"/>
      <c r="F428" s="6"/>
      <c r="G428" s="6"/>
    </row>
    <row r="429" spans="2:7" ht="12.75" customHeight="1">
      <c r="B429" s="6"/>
      <c r="C429" s="6"/>
      <c r="D429" s="6"/>
      <c r="E429" s="6"/>
      <c r="F429" s="6"/>
      <c r="G429" s="6"/>
    </row>
    <row r="430" spans="2:7" ht="12.75" customHeight="1">
      <c r="B430" s="6"/>
      <c r="C430" s="6"/>
      <c r="D430" s="6"/>
      <c r="E430" s="6"/>
      <c r="F430" s="6"/>
      <c r="G430" s="6"/>
    </row>
    <row r="431" spans="2:7" ht="12.75" customHeight="1">
      <c r="B431" s="6"/>
      <c r="C431" s="6"/>
      <c r="D431" s="6"/>
      <c r="E431" s="6"/>
      <c r="F431" s="6"/>
      <c r="G431" s="6"/>
    </row>
    <row r="432" spans="2:7" ht="12.75" customHeight="1">
      <c r="B432" s="6"/>
      <c r="C432" s="6"/>
      <c r="D432" s="6"/>
      <c r="E432" s="6"/>
      <c r="F432" s="6"/>
      <c r="G432" s="6"/>
    </row>
    <row r="433" spans="2:7" ht="12.75" customHeight="1">
      <c r="B433" s="6"/>
      <c r="C433" s="6"/>
      <c r="D433" s="6"/>
      <c r="E433" s="6"/>
      <c r="F433" s="6"/>
      <c r="G433" s="6"/>
    </row>
    <row r="434" spans="2:7" ht="12.75" customHeight="1">
      <c r="B434" s="6"/>
      <c r="C434" s="6"/>
      <c r="D434" s="6"/>
      <c r="E434" s="6"/>
      <c r="F434" s="6"/>
      <c r="G434" s="6"/>
    </row>
    <row r="435" spans="2:7" ht="12.75" customHeight="1">
      <c r="B435" s="6"/>
      <c r="C435" s="6"/>
      <c r="D435" s="6"/>
      <c r="E435" s="6"/>
      <c r="F435" s="6"/>
      <c r="G435" s="6"/>
    </row>
    <row r="436" spans="2:7" ht="12.75" customHeight="1">
      <c r="B436" s="6"/>
      <c r="C436" s="6"/>
      <c r="D436" s="6"/>
      <c r="E436" s="6"/>
      <c r="F436" s="6"/>
      <c r="G436" s="6"/>
    </row>
    <row r="437" spans="2:7" ht="12.75" customHeight="1">
      <c r="B437" s="6"/>
      <c r="C437" s="6"/>
      <c r="D437" s="6"/>
      <c r="E437" s="6"/>
      <c r="F437" s="6"/>
      <c r="G437" s="6"/>
    </row>
    <row r="438" spans="2:7" ht="12.75" customHeight="1">
      <c r="B438" s="6"/>
      <c r="C438" s="6"/>
      <c r="D438" s="6"/>
      <c r="E438" s="6"/>
      <c r="F438" s="6"/>
      <c r="G438" s="6"/>
    </row>
    <row r="439" spans="2:7" ht="12.75" customHeight="1">
      <c r="B439" s="6"/>
      <c r="C439" s="6"/>
      <c r="D439" s="6"/>
      <c r="E439" s="6"/>
      <c r="F439" s="6"/>
      <c r="G439" s="6"/>
    </row>
    <row r="440" spans="2:7" ht="12.75" customHeight="1">
      <c r="B440" s="6"/>
      <c r="C440" s="6"/>
      <c r="D440" s="6"/>
      <c r="E440" s="6"/>
      <c r="F440" s="6"/>
      <c r="G440" s="6"/>
    </row>
    <row r="441" spans="2:7" ht="12.75" customHeight="1">
      <c r="B441" s="6"/>
      <c r="C441" s="6"/>
      <c r="D441" s="6"/>
      <c r="E441" s="6"/>
      <c r="F441" s="6"/>
      <c r="G441" s="6"/>
    </row>
    <row r="442" spans="2:7" ht="12.75" customHeight="1">
      <c r="B442" s="6"/>
      <c r="C442" s="6"/>
      <c r="D442" s="6"/>
      <c r="E442" s="6"/>
      <c r="F442" s="6"/>
      <c r="G442" s="6"/>
    </row>
    <row r="443" spans="2:7" ht="12.75" customHeight="1">
      <c r="B443" s="6"/>
      <c r="C443" s="6"/>
      <c r="D443" s="6"/>
      <c r="E443" s="6"/>
      <c r="F443" s="6"/>
      <c r="G443" s="6"/>
    </row>
    <row r="444" spans="2:7" ht="12.75" customHeight="1">
      <c r="B444" s="6"/>
      <c r="C444" s="6"/>
      <c r="D444" s="6"/>
      <c r="E444" s="6"/>
      <c r="F444" s="6"/>
      <c r="G444" s="6"/>
    </row>
    <row r="445" spans="2:7" ht="12.75" customHeight="1">
      <c r="B445" s="6"/>
      <c r="C445" s="6"/>
      <c r="D445" s="6"/>
      <c r="E445" s="6"/>
      <c r="F445" s="6"/>
      <c r="G445" s="6"/>
    </row>
    <row r="446" spans="2:7" ht="12.75" customHeight="1">
      <c r="B446" s="6"/>
      <c r="C446" s="6"/>
      <c r="D446" s="6"/>
      <c r="E446" s="6"/>
      <c r="F446" s="6"/>
      <c r="G446" s="6"/>
    </row>
    <row r="447" spans="2:7" ht="12.75" customHeight="1">
      <c r="B447" s="6"/>
      <c r="C447" s="6"/>
      <c r="D447" s="6"/>
      <c r="E447" s="6"/>
      <c r="F447" s="6"/>
      <c r="G447" s="6"/>
    </row>
    <row r="448" spans="2:7" ht="12.75" customHeight="1">
      <c r="B448" s="6"/>
      <c r="C448" s="6"/>
      <c r="D448" s="6"/>
      <c r="E448" s="6"/>
      <c r="F448" s="6"/>
      <c r="G448" s="6"/>
    </row>
    <row r="449" spans="2:7" ht="12.75" customHeight="1">
      <c r="B449" s="6"/>
      <c r="C449" s="6"/>
      <c r="D449" s="6"/>
      <c r="E449" s="6"/>
      <c r="F449" s="6"/>
      <c r="G449" s="6"/>
    </row>
    <row r="450" spans="2:7" ht="12.75" customHeight="1">
      <c r="B450" s="6"/>
      <c r="C450" s="6"/>
      <c r="D450" s="6"/>
      <c r="E450" s="6"/>
      <c r="F450" s="6"/>
      <c r="G450" s="6"/>
    </row>
    <row r="451" spans="2:7" ht="12.75" customHeight="1">
      <c r="B451" s="6"/>
      <c r="C451" s="6"/>
      <c r="D451" s="6"/>
      <c r="E451" s="6"/>
      <c r="F451" s="6"/>
      <c r="G451" s="6"/>
    </row>
    <row r="452" spans="2:7" ht="12.75" customHeight="1">
      <c r="B452" s="6"/>
      <c r="C452" s="6"/>
      <c r="D452" s="6"/>
      <c r="E452" s="6"/>
      <c r="F452" s="6"/>
      <c r="G452" s="6"/>
    </row>
    <row r="453" spans="2:7" ht="12.75" customHeight="1">
      <c r="B453" s="6"/>
      <c r="C453" s="6"/>
      <c r="D453" s="6"/>
      <c r="E453" s="6"/>
      <c r="F453" s="6"/>
      <c r="G453" s="6"/>
    </row>
    <row r="454" spans="2:7" ht="12.75" customHeight="1">
      <c r="B454" s="6"/>
      <c r="C454" s="6"/>
      <c r="D454" s="6"/>
      <c r="E454" s="6"/>
      <c r="F454" s="6"/>
      <c r="G454" s="6"/>
    </row>
    <row r="455" spans="2:7" ht="12.75" customHeight="1">
      <c r="B455" s="6"/>
      <c r="C455" s="6"/>
      <c r="D455" s="6"/>
      <c r="E455" s="6"/>
      <c r="F455" s="6"/>
      <c r="G455" s="6"/>
    </row>
    <row r="456" spans="2:7" ht="12.75" customHeight="1">
      <c r="B456" s="6"/>
      <c r="C456" s="6"/>
      <c r="D456" s="6"/>
      <c r="E456" s="6"/>
      <c r="F456" s="6"/>
      <c r="G456" s="6"/>
    </row>
    <row r="457" spans="2:7" ht="12.75" customHeight="1">
      <c r="B457" s="6"/>
      <c r="C457" s="6"/>
      <c r="D457" s="6"/>
      <c r="E457" s="6"/>
      <c r="F457" s="6"/>
      <c r="G457" s="6"/>
    </row>
    <row r="458" spans="2:7" ht="12.75" customHeight="1">
      <c r="B458" s="6"/>
      <c r="C458" s="6"/>
      <c r="D458" s="6"/>
      <c r="E458" s="6"/>
      <c r="F458" s="6"/>
      <c r="G458" s="6"/>
    </row>
    <row r="459" spans="2:7" ht="12.75" customHeight="1">
      <c r="B459" s="6"/>
      <c r="C459" s="6"/>
      <c r="D459" s="6"/>
      <c r="E459" s="6"/>
      <c r="F459" s="6"/>
      <c r="G459" s="6"/>
    </row>
    <row r="460" spans="2:7" ht="12.75" customHeight="1">
      <c r="B460" s="6"/>
      <c r="C460" s="6"/>
      <c r="D460" s="6"/>
      <c r="E460" s="6"/>
      <c r="F460" s="6"/>
      <c r="G460" s="6"/>
    </row>
    <row r="461" spans="2:7" ht="12.75" customHeight="1">
      <c r="B461" s="6"/>
      <c r="C461" s="6"/>
      <c r="D461" s="6"/>
      <c r="E461" s="6"/>
      <c r="F461" s="6"/>
      <c r="G461" s="6"/>
    </row>
    <row r="462" spans="2:7" ht="12.75" customHeight="1">
      <c r="B462" s="6"/>
      <c r="C462" s="6"/>
      <c r="D462" s="6"/>
      <c r="E462" s="6"/>
      <c r="F462" s="6"/>
      <c r="G462" s="6"/>
    </row>
    <row r="463" spans="2:7" ht="12.75" customHeight="1">
      <c r="B463" s="6"/>
      <c r="C463" s="6"/>
      <c r="D463" s="6"/>
      <c r="E463" s="6"/>
      <c r="F463" s="6"/>
      <c r="G463" s="6"/>
    </row>
    <row r="464" spans="2:7" ht="12.75" customHeight="1">
      <c r="B464" s="6"/>
      <c r="C464" s="6"/>
      <c r="D464" s="6"/>
      <c r="E464" s="6"/>
      <c r="F464" s="6"/>
      <c r="G464" s="6"/>
    </row>
    <row r="465" spans="2:7" ht="12.75" customHeight="1">
      <c r="B465" s="6"/>
      <c r="C465" s="6"/>
      <c r="D465" s="6"/>
      <c r="E465" s="6"/>
      <c r="F465" s="6"/>
      <c r="G465" s="6"/>
    </row>
    <row r="466" spans="2:7" ht="12.75" customHeight="1">
      <c r="B466" s="6"/>
      <c r="C466" s="6"/>
      <c r="D466" s="6"/>
      <c r="E466" s="6"/>
      <c r="F466" s="6"/>
      <c r="G466" s="6"/>
    </row>
    <row r="467" spans="2:7" ht="12.75" customHeight="1">
      <c r="B467" s="6"/>
      <c r="C467" s="6"/>
      <c r="D467" s="6"/>
      <c r="E467" s="6"/>
      <c r="F467" s="6"/>
      <c r="G467" s="6"/>
    </row>
    <row r="468" spans="2:7" ht="12.75" customHeight="1">
      <c r="B468" s="6"/>
      <c r="C468" s="6"/>
      <c r="D468" s="6"/>
      <c r="E468" s="6"/>
      <c r="F468" s="6"/>
      <c r="G468" s="6"/>
    </row>
    <row r="469" spans="2:7" ht="12.75" customHeight="1">
      <c r="B469" s="6"/>
      <c r="C469" s="6"/>
      <c r="D469" s="6"/>
      <c r="E469" s="6"/>
      <c r="F469" s="6"/>
      <c r="G469" s="6"/>
    </row>
    <row r="470" spans="2:7" ht="12.75" customHeight="1">
      <c r="B470" s="6"/>
      <c r="C470" s="6"/>
      <c r="D470" s="6"/>
      <c r="E470" s="6"/>
      <c r="F470" s="6"/>
      <c r="G470" s="6"/>
    </row>
    <row r="471" spans="2:7" ht="12.75" customHeight="1">
      <c r="B471" s="6"/>
      <c r="C471" s="6"/>
      <c r="D471" s="6"/>
      <c r="E471" s="6"/>
      <c r="F471" s="6"/>
      <c r="G471" s="6"/>
    </row>
    <row r="472" spans="2:7" ht="12.75" customHeight="1">
      <c r="B472" s="6"/>
      <c r="C472" s="6"/>
      <c r="D472" s="6"/>
      <c r="E472" s="6"/>
      <c r="F472" s="6"/>
      <c r="G472" s="6"/>
    </row>
    <row r="473" spans="2:7" ht="12.75" customHeight="1">
      <c r="B473" s="6"/>
      <c r="C473" s="6"/>
      <c r="D473" s="6"/>
      <c r="E473" s="6"/>
      <c r="F473" s="6"/>
      <c r="G473" s="6"/>
    </row>
    <row r="474" spans="2:7" ht="12.75" customHeight="1">
      <c r="B474" s="6"/>
      <c r="C474" s="6"/>
      <c r="D474" s="6"/>
      <c r="E474" s="6"/>
      <c r="F474" s="6"/>
      <c r="G474" s="6"/>
    </row>
    <row r="475" spans="2:7" ht="12.75" customHeight="1">
      <c r="B475" s="6"/>
      <c r="C475" s="6"/>
      <c r="D475" s="6"/>
      <c r="E475" s="6"/>
      <c r="F475" s="6"/>
      <c r="G475" s="6"/>
    </row>
    <row r="476" spans="2:7" ht="12.75" customHeight="1">
      <c r="B476" s="6"/>
      <c r="C476" s="6"/>
      <c r="D476" s="6"/>
      <c r="E476" s="6"/>
      <c r="F476" s="6"/>
      <c r="G476" s="6"/>
    </row>
    <row r="477" spans="2:7" ht="12.75" customHeight="1">
      <c r="B477" s="6"/>
      <c r="C477" s="6"/>
      <c r="D477" s="6"/>
      <c r="E477" s="6"/>
      <c r="F477" s="6"/>
      <c r="G477" s="6"/>
    </row>
    <row r="478" spans="2:7" ht="12.75" customHeight="1">
      <c r="B478" s="6"/>
      <c r="C478" s="6"/>
      <c r="D478" s="6"/>
      <c r="E478" s="6"/>
      <c r="F478" s="6"/>
      <c r="G478" s="6"/>
    </row>
    <row r="479" spans="2:7" ht="12.75" customHeight="1">
      <c r="B479" s="6"/>
      <c r="C479" s="6"/>
      <c r="D479" s="6"/>
      <c r="E479" s="6"/>
      <c r="F479" s="6"/>
      <c r="G479" s="6"/>
    </row>
    <row r="480" spans="2:7" ht="12.75" customHeight="1">
      <c r="B480" s="6"/>
      <c r="C480" s="6"/>
      <c r="D480" s="6"/>
      <c r="E480" s="6"/>
      <c r="F480" s="6"/>
      <c r="G480" s="6"/>
    </row>
    <row r="481" spans="2:7" ht="12.75" customHeight="1">
      <c r="B481" s="6"/>
      <c r="C481" s="6"/>
      <c r="D481" s="6"/>
      <c r="E481" s="6"/>
      <c r="F481" s="6"/>
      <c r="G481" s="6"/>
    </row>
    <row r="482" spans="2:7" ht="12.75" customHeight="1">
      <c r="B482" s="6"/>
      <c r="C482" s="6"/>
      <c r="D482" s="6"/>
      <c r="E482" s="6"/>
      <c r="F482" s="6"/>
      <c r="G482" s="6"/>
    </row>
    <row r="483" spans="2:7" ht="12.75" customHeight="1">
      <c r="B483" s="6"/>
      <c r="C483" s="6"/>
      <c r="D483" s="6"/>
      <c r="E483" s="6"/>
      <c r="F483" s="6"/>
      <c r="G483" s="6"/>
    </row>
    <row r="484" spans="2:7" ht="12.75" customHeight="1">
      <c r="B484" s="6"/>
      <c r="C484" s="6"/>
      <c r="D484" s="6"/>
      <c r="E484" s="6"/>
      <c r="F484" s="6"/>
      <c r="G484" s="6"/>
    </row>
    <row r="485" spans="2:7" ht="12.75" customHeight="1">
      <c r="B485" s="6"/>
      <c r="C485" s="6"/>
      <c r="D485" s="6"/>
      <c r="E485" s="6"/>
      <c r="F485" s="6"/>
      <c r="G485" s="6"/>
    </row>
    <row r="486" spans="2:7" ht="12.75" customHeight="1">
      <c r="B486" s="6"/>
      <c r="C486" s="6"/>
      <c r="D486" s="6"/>
      <c r="E486" s="6"/>
      <c r="F486" s="6"/>
      <c r="G486" s="6"/>
    </row>
    <row r="487" spans="2:7" ht="12.75" customHeight="1">
      <c r="B487" s="6"/>
      <c r="C487" s="6"/>
      <c r="D487" s="6"/>
      <c r="E487" s="6"/>
      <c r="F487" s="6"/>
      <c r="G487" s="6"/>
    </row>
    <row r="488" spans="2:7" ht="12.75" customHeight="1">
      <c r="B488" s="6"/>
      <c r="C488" s="6"/>
      <c r="D488" s="6"/>
      <c r="E488" s="6"/>
      <c r="F488" s="6"/>
      <c r="G488" s="6"/>
    </row>
    <row r="489" spans="2:7" ht="12.75" customHeight="1">
      <c r="B489" s="6"/>
      <c r="C489" s="6"/>
      <c r="D489" s="6"/>
      <c r="E489" s="6"/>
      <c r="F489" s="6"/>
      <c r="G489" s="6"/>
    </row>
    <row r="490" spans="2:7" ht="12.75" customHeight="1">
      <c r="B490" s="6"/>
      <c r="C490" s="6"/>
      <c r="D490" s="6"/>
      <c r="E490" s="6"/>
      <c r="F490" s="6"/>
      <c r="G490" s="6"/>
    </row>
    <row r="491" spans="2:7" ht="12.75" customHeight="1">
      <c r="B491" s="6"/>
      <c r="C491" s="6"/>
      <c r="D491" s="6"/>
      <c r="E491" s="6"/>
      <c r="F491" s="6"/>
      <c r="G491" s="6"/>
    </row>
    <row r="492" spans="2:7" ht="12.75" customHeight="1">
      <c r="B492" s="6"/>
      <c r="C492" s="6"/>
      <c r="D492" s="6"/>
      <c r="E492" s="6"/>
      <c r="F492" s="6"/>
      <c r="G492" s="6"/>
    </row>
    <row r="493" spans="2:7" ht="12.75" customHeight="1">
      <c r="B493" s="6"/>
      <c r="C493" s="6"/>
      <c r="D493" s="6"/>
      <c r="E493" s="6"/>
      <c r="F493" s="6"/>
      <c r="G493" s="6"/>
    </row>
    <row r="494" spans="2:7" ht="12.75" customHeight="1">
      <c r="B494" s="6"/>
      <c r="C494" s="6"/>
      <c r="D494" s="6"/>
      <c r="E494" s="6"/>
      <c r="F494" s="6"/>
      <c r="G494" s="6"/>
    </row>
    <row r="495" spans="2:7" ht="12.75" customHeight="1">
      <c r="B495" s="6"/>
      <c r="C495" s="6"/>
      <c r="D495" s="6"/>
      <c r="E495" s="6"/>
      <c r="F495" s="6"/>
      <c r="G495" s="6"/>
    </row>
    <row r="496" spans="2:7" ht="12.75" customHeight="1">
      <c r="B496" s="6"/>
      <c r="C496" s="6"/>
      <c r="D496" s="6"/>
      <c r="E496" s="6"/>
      <c r="F496" s="6"/>
      <c r="G496" s="6"/>
    </row>
    <row r="497" spans="2:7" ht="12.75" customHeight="1">
      <c r="B497" s="6"/>
      <c r="C497" s="6"/>
      <c r="D497" s="6"/>
      <c r="E497" s="6"/>
      <c r="F497" s="6"/>
      <c r="G497" s="6"/>
    </row>
    <row r="498" spans="2:7" ht="12.75" customHeight="1">
      <c r="B498" s="6"/>
      <c r="C498" s="6"/>
      <c r="D498" s="6"/>
      <c r="E498" s="6"/>
      <c r="F498" s="6"/>
      <c r="G498" s="6"/>
    </row>
    <row r="499" spans="2:7" ht="12.75" customHeight="1">
      <c r="B499" s="6"/>
      <c r="C499" s="6"/>
      <c r="D499" s="6"/>
      <c r="E499" s="6"/>
      <c r="F499" s="6"/>
      <c r="G499" s="6"/>
    </row>
    <row r="500" spans="2:7" ht="12.75" customHeight="1">
      <c r="B500" s="6"/>
      <c r="C500" s="6"/>
      <c r="D500" s="6"/>
      <c r="E500" s="6"/>
      <c r="F500" s="6"/>
      <c r="G500" s="6"/>
    </row>
    <row r="501" spans="2:7" ht="12.75" customHeight="1">
      <c r="B501" s="6"/>
      <c r="C501" s="6"/>
      <c r="D501" s="6"/>
      <c r="E501" s="6"/>
      <c r="F501" s="6"/>
      <c r="G501" s="6"/>
    </row>
    <row r="502" spans="2:7" ht="12.75" customHeight="1">
      <c r="B502" s="6"/>
      <c r="C502" s="6"/>
      <c r="D502" s="6"/>
      <c r="E502" s="6"/>
      <c r="F502" s="6"/>
      <c r="G502" s="6"/>
    </row>
    <row r="503" spans="2:7" ht="12.75" customHeight="1">
      <c r="B503" s="6"/>
      <c r="C503" s="6"/>
      <c r="D503" s="6"/>
      <c r="E503" s="6"/>
      <c r="F503" s="6"/>
      <c r="G503" s="6"/>
    </row>
    <row r="504" spans="2:7" ht="12.75" customHeight="1">
      <c r="B504" s="6"/>
      <c r="C504" s="6"/>
      <c r="D504" s="6"/>
      <c r="E504" s="6"/>
      <c r="F504" s="6"/>
      <c r="G504" s="6"/>
    </row>
    <row r="505" spans="2:7" ht="12.75" customHeight="1">
      <c r="B505" s="6"/>
      <c r="C505" s="6"/>
      <c r="D505" s="6"/>
      <c r="E505" s="6"/>
      <c r="F505" s="6"/>
      <c r="G505" s="6"/>
    </row>
    <row r="506" spans="2:7" ht="12.75" customHeight="1">
      <c r="B506" s="6"/>
      <c r="C506" s="6"/>
      <c r="D506" s="6"/>
      <c r="E506" s="6"/>
      <c r="F506" s="6"/>
      <c r="G506" s="6"/>
    </row>
    <row r="507" spans="2:7" ht="12.75" customHeight="1">
      <c r="B507" s="6"/>
      <c r="C507" s="6"/>
      <c r="D507" s="6"/>
      <c r="E507" s="6"/>
      <c r="F507" s="6"/>
      <c r="G507" s="6"/>
    </row>
    <row r="508" spans="2:7" ht="12.75" customHeight="1">
      <c r="B508" s="6"/>
      <c r="C508" s="6"/>
      <c r="D508" s="6"/>
      <c r="E508" s="6"/>
      <c r="F508" s="6"/>
      <c r="G508" s="6"/>
    </row>
    <row r="509" spans="2:7" ht="12.75" customHeight="1">
      <c r="B509" s="6"/>
      <c r="C509" s="6"/>
      <c r="D509" s="6"/>
      <c r="E509" s="6"/>
      <c r="F509" s="6"/>
      <c r="G509" s="6"/>
    </row>
    <row r="510" spans="2:7" ht="12.75" customHeight="1">
      <c r="B510" s="6"/>
      <c r="C510" s="6"/>
      <c r="D510" s="6"/>
      <c r="E510" s="6"/>
      <c r="F510" s="6"/>
      <c r="G510" s="6"/>
    </row>
    <row r="511" spans="2:7" ht="12.75" customHeight="1">
      <c r="B511" s="6"/>
      <c r="C511" s="6"/>
      <c r="D511" s="6"/>
      <c r="E511" s="6"/>
      <c r="F511" s="6"/>
      <c r="G511" s="6"/>
    </row>
    <row r="512" spans="2:7" ht="12.75" customHeight="1">
      <c r="B512" s="6"/>
      <c r="C512" s="6"/>
      <c r="D512" s="6"/>
      <c r="E512" s="6"/>
      <c r="F512" s="6"/>
      <c r="G512" s="6"/>
    </row>
    <row r="513" spans="2:7" ht="12.75" customHeight="1">
      <c r="B513" s="6"/>
      <c r="C513" s="6"/>
      <c r="D513" s="6"/>
      <c r="E513" s="6"/>
      <c r="F513" s="6"/>
      <c r="G513" s="6"/>
    </row>
    <row r="514" spans="2:7" ht="12.75" customHeight="1">
      <c r="B514" s="6"/>
      <c r="C514" s="6"/>
      <c r="D514" s="6"/>
      <c r="E514" s="6"/>
      <c r="F514" s="6"/>
      <c r="G514" s="6"/>
    </row>
    <row r="515" spans="2:7" ht="12.75" customHeight="1">
      <c r="B515" s="6"/>
      <c r="C515" s="6"/>
      <c r="D515" s="6"/>
      <c r="E515" s="6"/>
      <c r="F515" s="6"/>
      <c r="G515" s="6"/>
    </row>
    <row r="516" spans="2:7" ht="12.75" customHeight="1">
      <c r="B516" s="6"/>
      <c r="C516" s="6"/>
      <c r="D516" s="6"/>
      <c r="E516" s="6"/>
      <c r="F516" s="6"/>
      <c r="G516" s="6"/>
    </row>
    <row r="517" spans="2:7" ht="12.75" customHeight="1">
      <c r="B517" s="6"/>
      <c r="C517" s="6"/>
      <c r="D517" s="6"/>
      <c r="E517" s="6"/>
      <c r="F517" s="6"/>
      <c r="G517" s="6"/>
    </row>
    <row r="518" spans="2:7" ht="12.75" customHeight="1">
      <c r="B518" s="6"/>
      <c r="C518" s="6"/>
      <c r="D518" s="6"/>
      <c r="E518" s="6"/>
      <c r="F518" s="6"/>
      <c r="G518" s="6"/>
    </row>
    <row r="519" spans="2:7" ht="12.75" customHeight="1">
      <c r="B519" s="6"/>
      <c r="C519" s="6"/>
      <c r="D519" s="6"/>
      <c r="E519" s="6"/>
      <c r="F519" s="6"/>
      <c r="G519" s="6"/>
    </row>
    <row r="520" spans="2:7" ht="12.75" customHeight="1">
      <c r="B520" s="6"/>
      <c r="C520" s="6"/>
      <c r="D520" s="6"/>
      <c r="E520" s="6"/>
      <c r="F520" s="6"/>
      <c r="G520" s="6"/>
    </row>
    <row r="521" spans="2:7" ht="12.75" customHeight="1">
      <c r="B521" s="6"/>
      <c r="C521" s="6"/>
      <c r="D521" s="6"/>
      <c r="E521" s="6"/>
      <c r="F521" s="6"/>
      <c r="G521" s="6"/>
    </row>
    <row r="522" spans="2:7" ht="12.75" customHeight="1">
      <c r="B522" s="6"/>
      <c r="C522" s="6"/>
      <c r="D522" s="6"/>
      <c r="E522" s="6"/>
      <c r="F522" s="6"/>
      <c r="G522" s="6"/>
    </row>
    <row r="523" spans="2:7" ht="12.75" customHeight="1">
      <c r="B523" s="6"/>
      <c r="C523" s="6"/>
      <c r="D523" s="6"/>
      <c r="E523" s="6"/>
      <c r="F523" s="6"/>
      <c r="G523" s="6"/>
    </row>
    <row r="524" spans="2:7" ht="12.75" customHeight="1">
      <c r="B524" s="6"/>
      <c r="C524" s="6"/>
      <c r="D524" s="6"/>
      <c r="E524" s="6"/>
      <c r="F524" s="6"/>
      <c r="G524" s="6"/>
    </row>
    <row r="525" spans="2:7" ht="12.75" customHeight="1">
      <c r="B525" s="6"/>
      <c r="C525" s="6"/>
      <c r="D525" s="6"/>
      <c r="E525" s="6"/>
      <c r="F525" s="6"/>
      <c r="G525" s="6"/>
    </row>
    <row r="526" spans="2:7" ht="12.75" customHeight="1">
      <c r="B526" s="6"/>
      <c r="C526" s="6"/>
      <c r="D526" s="6"/>
      <c r="E526" s="6"/>
      <c r="F526" s="6"/>
      <c r="G526" s="6"/>
    </row>
    <row r="527" spans="2:7" ht="12.75" customHeight="1">
      <c r="B527" s="6"/>
      <c r="C527" s="6"/>
      <c r="D527" s="6"/>
      <c r="E527" s="6"/>
      <c r="F527" s="6"/>
      <c r="G527" s="6"/>
    </row>
    <row r="528" spans="2:7" ht="12.75" customHeight="1">
      <c r="B528" s="6"/>
      <c r="C528" s="6"/>
      <c r="D528" s="6"/>
      <c r="E528" s="6"/>
      <c r="F528" s="6"/>
      <c r="G528" s="6"/>
    </row>
    <row r="529" spans="2:7" ht="12.75" customHeight="1">
      <c r="B529" s="6"/>
      <c r="C529" s="6"/>
      <c r="D529" s="6"/>
      <c r="E529" s="6"/>
      <c r="F529" s="6"/>
      <c r="G529" s="6"/>
    </row>
    <row r="530" spans="2:7" ht="12.75" customHeight="1">
      <c r="B530" s="6"/>
      <c r="C530" s="6"/>
      <c r="D530" s="6"/>
      <c r="E530" s="6"/>
      <c r="F530" s="6"/>
      <c r="G530" s="6"/>
    </row>
    <row r="531" spans="2:7" ht="12.75" customHeight="1">
      <c r="B531" s="6"/>
      <c r="C531" s="6"/>
      <c r="D531" s="6"/>
      <c r="E531" s="6"/>
      <c r="F531" s="6"/>
      <c r="G531" s="6"/>
    </row>
    <row r="532" spans="2:7" ht="12.75" customHeight="1">
      <c r="B532" s="6"/>
      <c r="C532" s="6"/>
      <c r="D532" s="6"/>
      <c r="E532" s="6"/>
      <c r="F532" s="6"/>
      <c r="G532" s="6"/>
    </row>
    <row r="533" spans="2:7" ht="12.75" customHeight="1">
      <c r="B533" s="6"/>
      <c r="C533" s="6"/>
      <c r="D533" s="6"/>
      <c r="E533" s="6"/>
      <c r="F533" s="6"/>
      <c r="G533" s="6"/>
    </row>
    <row r="534" spans="2:7" ht="12.75" customHeight="1">
      <c r="B534" s="6"/>
      <c r="C534" s="6"/>
      <c r="D534" s="6"/>
      <c r="E534" s="6"/>
      <c r="F534" s="6"/>
      <c r="G534" s="6"/>
    </row>
    <row r="535" spans="2:7" ht="12.75" customHeight="1">
      <c r="B535" s="6"/>
      <c r="C535" s="6"/>
      <c r="D535" s="6"/>
      <c r="E535" s="6"/>
      <c r="F535" s="6"/>
      <c r="G535" s="6"/>
    </row>
    <row r="536" spans="2:7" ht="12.75" customHeight="1">
      <c r="B536" s="6"/>
      <c r="C536" s="6"/>
      <c r="D536" s="6"/>
      <c r="E536" s="6"/>
      <c r="F536" s="6"/>
      <c r="G536" s="6"/>
    </row>
    <row r="537" spans="2:7" ht="12.75" customHeight="1">
      <c r="B537" s="6"/>
      <c r="C537" s="6"/>
      <c r="D537" s="6"/>
      <c r="E537" s="6"/>
      <c r="F537" s="6"/>
      <c r="G537" s="6"/>
    </row>
    <row r="538" spans="2:7" ht="12.75" customHeight="1">
      <c r="B538" s="6"/>
      <c r="C538" s="6"/>
      <c r="D538" s="6"/>
      <c r="E538" s="6"/>
      <c r="F538" s="6"/>
      <c r="G538" s="6"/>
    </row>
    <row r="539" spans="2:7" ht="12.75" customHeight="1">
      <c r="B539" s="6"/>
      <c r="C539" s="6"/>
      <c r="D539" s="6"/>
      <c r="E539" s="6"/>
      <c r="F539" s="6"/>
      <c r="G539" s="6"/>
    </row>
    <row r="540" spans="2:7" ht="12.75" customHeight="1">
      <c r="B540" s="6"/>
      <c r="C540" s="6"/>
      <c r="D540" s="6"/>
      <c r="E540" s="6"/>
      <c r="F540" s="6"/>
      <c r="G540" s="6"/>
    </row>
    <row r="541" spans="2:7" ht="12.75" customHeight="1">
      <c r="B541" s="6"/>
      <c r="C541" s="6"/>
      <c r="D541" s="6"/>
      <c r="E541" s="6"/>
      <c r="F541" s="6"/>
      <c r="G541" s="6"/>
    </row>
    <row r="542" spans="2:7" ht="12.75" customHeight="1">
      <c r="B542" s="6"/>
      <c r="C542" s="6"/>
      <c r="D542" s="6"/>
      <c r="E542" s="6"/>
      <c r="F542" s="6"/>
      <c r="G542" s="6"/>
    </row>
    <row r="543" spans="2:7" ht="12.75" customHeight="1">
      <c r="B543" s="6"/>
      <c r="C543" s="6"/>
      <c r="D543" s="6"/>
      <c r="E543" s="6"/>
      <c r="F543" s="6"/>
      <c r="G543" s="6"/>
    </row>
    <row r="544" spans="2:7" ht="12.75" customHeight="1">
      <c r="B544" s="6"/>
      <c r="C544" s="6"/>
      <c r="D544" s="6"/>
      <c r="E544" s="6"/>
      <c r="F544" s="6"/>
      <c r="G544" s="6"/>
    </row>
    <row r="545" spans="2:7" ht="12.75" customHeight="1">
      <c r="B545" s="6"/>
      <c r="C545" s="6"/>
      <c r="D545" s="6"/>
      <c r="E545" s="6"/>
      <c r="F545" s="6"/>
      <c r="G545" s="6"/>
    </row>
    <row r="546" spans="2:7" ht="12.75" customHeight="1">
      <c r="B546" s="6"/>
      <c r="C546" s="6"/>
      <c r="D546" s="6"/>
      <c r="E546" s="6"/>
      <c r="F546" s="6"/>
      <c r="G546" s="6"/>
    </row>
    <row r="547" spans="2:7" ht="12.75" customHeight="1">
      <c r="B547" s="6"/>
      <c r="C547" s="6"/>
      <c r="D547" s="6"/>
      <c r="E547" s="6"/>
      <c r="F547" s="6"/>
      <c r="G547" s="6"/>
    </row>
    <row r="548" spans="2:7" ht="12.75" customHeight="1">
      <c r="B548" s="6"/>
      <c r="C548" s="6"/>
      <c r="D548" s="6"/>
      <c r="E548" s="6"/>
      <c r="F548" s="6"/>
      <c r="G548" s="6"/>
    </row>
    <row r="549" spans="2:7" ht="12.75" customHeight="1">
      <c r="B549" s="6"/>
      <c r="C549" s="6"/>
      <c r="D549" s="6"/>
      <c r="E549" s="6"/>
      <c r="F549" s="6"/>
      <c r="G549" s="6"/>
    </row>
    <row r="550" spans="2:7" ht="12.75" customHeight="1">
      <c r="B550" s="6"/>
      <c r="C550" s="6"/>
      <c r="D550" s="6"/>
      <c r="E550" s="6"/>
      <c r="F550" s="6"/>
      <c r="G550" s="6"/>
    </row>
    <row r="551" spans="2:7" ht="12.75" customHeight="1">
      <c r="B551" s="6"/>
      <c r="C551" s="6"/>
      <c r="D551" s="6"/>
      <c r="E551" s="6"/>
      <c r="F551" s="6"/>
      <c r="G551" s="6"/>
    </row>
    <row r="552" spans="2:7" ht="12.75" customHeight="1">
      <c r="B552" s="6"/>
      <c r="C552" s="6"/>
      <c r="D552" s="6"/>
      <c r="E552" s="6"/>
      <c r="F552" s="6"/>
      <c r="G552" s="6"/>
    </row>
    <row r="553" spans="2:7" ht="12.75" customHeight="1">
      <c r="B553" s="6"/>
      <c r="C553" s="6"/>
      <c r="D553" s="6"/>
      <c r="E553" s="6"/>
      <c r="F553" s="6"/>
      <c r="G553" s="6"/>
    </row>
    <row r="554" spans="2:7" ht="12.75" customHeight="1">
      <c r="B554" s="6"/>
      <c r="C554" s="6"/>
      <c r="D554" s="6"/>
      <c r="E554" s="6"/>
      <c r="F554" s="6"/>
      <c r="G554" s="6"/>
    </row>
    <row r="555" spans="2:7" ht="12.75" customHeight="1">
      <c r="B555" s="6"/>
      <c r="C555" s="6"/>
      <c r="D555" s="6"/>
      <c r="E555" s="6"/>
      <c r="F555" s="6"/>
      <c r="G555" s="6"/>
    </row>
    <row r="556" spans="2:7" ht="12.75" customHeight="1">
      <c r="B556" s="6"/>
      <c r="C556" s="6"/>
      <c r="D556" s="6"/>
      <c r="E556" s="6"/>
      <c r="F556" s="6"/>
      <c r="G556" s="6"/>
    </row>
    <row r="557" spans="2:7" ht="12.75" customHeight="1">
      <c r="B557" s="6"/>
      <c r="C557" s="6"/>
      <c r="D557" s="6"/>
      <c r="E557" s="6"/>
      <c r="F557" s="6"/>
      <c r="G557" s="6"/>
    </row>
    <row r="558" spans="2:7" ht="12.75" customHeight="1">
      <c r="B558" s="6"/>
      <c r="C558" s="6"/>
      <c r="D558" s="6"/>
      <c r="E558" s="6"/>
      <c r="F558" s="6"/>
      <c r="G558" s="6"/>
    </row>
    <row r="559" spans="2:7" ht="12.75" customHeight="1">
      <c r="B559" s="6"/>
      <c r="C559" s="6"/>
      <c r="D559" s="6"/>
      <c r="E559" s="6"/>
      <c r="F559" s="6"/>
      <c r="G559" s="6"/>
    </row>
    <row r="560" spans="2:7" ht="12.75" customHeight="1">
      <c r="B560" s="6"/>
      <c r="C560" s="6"/>
      <c r="D560" s="6"/>
      <c r="E560" s="6"/>
      <c r="F560" s="6"/>
      <c r="G560" s="6"/>
    </row>
    <row r="561" spans="2:7" ht="12.75" customHeight="1">
      <c r="B561" s="6"/>
      <c r="C561" s="6"/>
      <c r="D561" s="6"/>
      <c r="E561" s="6"/>
      <c r="F561" s="6"/>
      <c r="G561" s="6"/>
    </row>
    <row r="562" spans="2:7" ht="12.75" customHeight="1">
      <c r="B562" s="6"/>
      <c r="C562" s="6"/>
      <c r="D562" s="6"/>
      <c r="E562" s="6"/>
      <c r="F562" s="6"/>
      <c r="G562" s="6"/>
    </row>
    <row r="563" spans="2:7" ht="12.75" customHeight="1">
      <c r="B563" s="6"/>
      <c r="C563" s="6"/>
      <c r="D563" s="6"/>
      <c r="E563" s="6"/>
      <c r="F563" s="6"/>
      <c r="G563" s="6"/>
    </row>
    <row r="564" spans="2:7" ht="12.75" customHeight="1">
      <c r="B564" s="6"/>
      <c r="C564" s="6"/>
      <c r="D564" s="6"/>
      <c r="E564" s="6"/>
      <c r="F564" s="6"/>
      <c r="G564" s="6"/>
    </row>
    <row r="565" spans="2:7" ht="12.75" customHeight="1">
      <c r="B565" s="6"/>
      <c r="C565" s="6"/>
      <c r="D565" s="6"/>
      <c r="E565" s="6"/>
      <c r="F565" s="6"/>
      <c r="G565" s="6"/>
    </row>
    <row r="566" spans="2:7" ht="12.75" customHeight="1">
      <c r="B566" s="6"/>
      <c r="C566" s="6"/>
      <c r="D566" s="6"/>
      <c r="E566" s="6"/>
      <c r="F566" s="6"/>
      <c r="G566" s="6"/>
    </row>
    <row r="567" spans="2:7" ht="12.75" customHeight="1">
      <c r="B567" s="6"/>
      <c r="C567" s="6"/>
      <c r="D567" s="6"/>
      <c r="E567" s="6"/>
      <c r="F567" s="6"/>
      <c r="G567" s="6"/>
    </row>
    <row r="568" spans="2:7" ht="12.75" customHeight="1">
      <c r="B568" s="6"/>
      <c r="C568" s="6"/>
      <c r="D568" s="6"/>
      <c r="E568" s="6"/>
      <c r="F568" s="6"/>
      <c r="G568" s="6"/>
    </row>
    <row r="569" spans="2:7" ht="12.75" customHeight="1">
      <c r="B569" s="6"/>
      <c r="C569" s="6"/>
      <c r="D569" s="6"/>
      <c r="E569" s="6"/>
      <c r="F569" s="6"/>
      <c r="G569" s="6"/>
    </row>
    <row r="570" spans="2:7" ht="12.75" customHeight="1">
      <c r="B570" s="6"/>
      <c r="C570" s="6"/>
      <c r="D570" s="6"/>
      <c r="E570" s="6"/>
      <c r="F570" s="6"/>
      <c r="G570" s="6"/>
    </row>
    <row r="571" spans="2:7" ht="12.75" customHeight="1">
      <c r="B571" s="6"/>
      <c r="C571" s="6"/>
      <c r="D571" s="6"/>
      <c r="E571" s="6"/>
      <c r="F571" s="6"/>
      <c r="G571" s="6"/>
    </row>
    <row r="572" spans="2:7" ht="12.75" customHeight="1">
      <c r="B572" s="6"/>
      <c r="C572" s="6"/>
      <c r="D572" s="6"/>
      <c r="E572" s="6"/>
      <c r="F572" s="6"/>
      <c r="G572" s="6"/>
    </row>
    <row r="573" spans="2:7" ht="12.75" customHeight="1">
      <c r="B573" s="6"/>
      <c r="C573" s="6"/>
      <c r="D573" s="6"/>
      <c r="E573" s="6"/>
      <c r="F573" s="6"/>
      <c r="G573" s="6"/>
    </row>
    <row r="574" spans="2:7" ht="12.75" customHeight="1">
      <c r="B574" s="6"/>
      <c r="C574" s="6"/>
      <c r="D574" s="6"/>
      <c r="E574" s="6"/>
      <c r="F574" s="6"/>
      <c r="G574" s="6"/>
    </row>
    <row r="575" spans="2:7" ht="12.75" customHeight="1">
      <c r="B575" s="6"/>
      <c r="C575" s="6"/>
      <c r="D575" s="6"/>
      <c r="E575" s="6"/>
      <c r="F575" s="6"/>
      <c r="G575" s="6"/>
    </row>
    <row r="576" spans="2:7" ht="12.75" customHeight="1">
      <c r="B576" s="6"/>
      <c r="C576" s="6"/>
      <c r="D576" s="6"/>
      <c r="E576" s="6"/>
      <c r="F576" s="6"/>
      <c r="G576" s="6"/>
    </row>
    <row r="577" spans="2:7" ht="12.75" customHeight="1">
      <c r="B577" s="6"/>
      <c r="C577" s="6"/>
      <c r="D577" s="6"/>
      <c r="E577" s="6"/>
      <c r="F577" s="6"/>
      <c r="G577" s="6"/>
    </row>
    <row r="578" spans="2:7" ht="12.75" customHeight="1">
      <c r="B578" s="6"/>
      <c r="C578" s="6"/>
      <c r="D578" s="6"/>
      <c r="E578" s="6"/>
      <c r="F578" s="6"/>
      <c r="G578" s="6"/>
    </row>
    <row r="579" spans="2:7" ht="12.75" customHeight="1">
      <c r="B579" s="6"/>
      <c r="C579" s="6"/>
      <c r="D579" s="6"/>
      <c r="E579" s="6"/>
      <c r="F579" s="6"/>
      <c r="G579" s="6"/>
    </row>
    <row r="580" spans="2:7" ht="12.75" customHeight="1">
      <c r="B580" s="6"/>
      <c r="C580" s="6"/>
      <c r="D580" s="6"/>
      <c r="E580" s="6"/>
      <c r="F580" s="6"/>
      <c r="G580" s="6"/>
    </row>
    <row r="581" spans="2:7" ht="12.75" customHeight="1">
      <c r="B581" s="6"/>
      <c r="C581" s="6"/>
      <c r="D581" s="6"/>
      <c r="E581" s="6"/>
      <c r="F581" s="6"/>
      <c r="G581" s="6"/>
    </row>
    <row r="582" spans="2:7" ht="12.75" customHeight="1">
      <c r="B582" s="6"/>
      <c r="C582" s="6"/>
      <c r="D582" s="6"/>
      <c r="E582" s="6"/>
      <c r="F582" s="6"/>
      <c r="G582" s="6"/>
    </row>
    <row r="583" spans="2:7" ht="12.75" customHeight="1">
      <c r="B583" s="6"/>
      <c r="C583" s="6"/>
      <c r="D583" s="6"/>
      <c r="E583" s="6"/>
      <c r="F583" s="6"/>
      <c r="G583" s="6"/>
    </row>
    <row r="584" spans="2:7" ht="12.75" customHeight="1">
      <c r="B584" s="6"/>
      <c r="C584" s="6"/>
      <c r="D584" s="6"/>
      <c r="E584" s="6"/>
      <c r="F584" s="6"/>
      <c r="G584" s="6"/>
    </row>
    <row r="585" spans="2:7" ht="12.75" customHeight="1">
      <c r="B585" s="6"/>
      <c r="C585" s="6"/>
      <c r="D585" s="6"/>
      <c r="E585" s="6"/>
      <c r="F585" s="6"/>
      <c r="G585" s="6"/>
    </row>
    <row r="586" spans="2:7" ht="12.75" customHeight="1">
      <c r="B586" s="6"/>
      <c r="C586" s="6"/>
      <c r="D586" s="6"/>
      <c r="E586" s="6"/>
      <c r="F586" s="6"/>
      <c r="G586" s="6"/>
    </row>
    <row r="587" spans="2:7" ht="12.75" customHeight="1">
      <c r="B587" s="6"/>
      <c r="C587" s="6"/>
      <c r="D587" s="6"/>
      <c r="E587" s="6"/>
      <c r="F587" s="6"/>
      <c r="G587" s="6"/>
    </row>
    <row r="588" spans="2:7" ht="12.75" customHeight="1">
      <c r="B588" s="6"/>
      <c r="C588" s="6"/>
      <c r="D588" s="6"/>
      <c r="E588" s="6"/>
      <c r="F588" s="6"/>
      <c r="G588" s="6"/>
    </row>
    <row r="589" spans="2:7" ht="12.75" customHeight="1">
      <c r="B589" s="6"/>
      <c r="C589" s="6"/>
      <c r="D589" s="6"/>
      <c r="E589" s="6"/>
      <c r="F589" s="6"/>
      <c r="G589" s="6"/>
    </row>
    <row r="590" spans="2:7" ht="12.75" customHeight="1">
      <c r="B590" s="6"/>
      <c r="C590" s="6"/>
      <c r="D590" s="6"/>
      <c r="E590" s="6"/>
      <c r="F590" s="6"/>
      <c r="G590" s="6"/>
    </row>
    <row r="591" spans="2:7" ht="12.75" customHeight="1">
      <c r="B591" s="6"/>
      <c r="C591" s="6"/>
      <c r="D591" s="6"/>
      <c r="E591" s="6"/>
      <c r="F591" s="6"/>
      <c r="G591" s="6"/>
    </row>
    <row r="592" spans="2:7" ht="12.75" customHeight="1">
      <c r="B592" s="6"/>
      <c r="C592" s="6"/>
      <c r="D592" s="6"/>
      <c r="E592" s="6"/>
      <c r="F592" s="6"/>
      <c r="G592" s="6"/>
    </row>
    <row r="593" spans="2:7" ht="12.75" customHeight="1">
      <c r="B593" s="6"/>
      <c r="C593" s="6"/>
      <c r="D593" s="6"/>
      <c r="E593" s="6"/>
      <c r="F593" s="6"/>
      <c r="G593" s="6"/>
    </row>
    <row r="594" spans="2:7" ht="12.75" customHeight="1">
      <c r="B594" s="6"/>
      <c r="C594" s="6"/>
      <c r="D594" s="6"/>
      <c r="E594" s="6"/>
      <c r="F594" s="6"/>
      <c r="G594" s="6"/>
    </row>
    <row r="595" spans="2:7" ht="12.75" customHeight="1">
      <c r="B595" s="6"/>
      <c r="C595" s="6"/>
      <c r="D595" s="6"/>
      <c r="E595" s="6"/>
      <c r="F595" s="6"/>
      <c r="G595" s="6"/>
    </row>
    <row r="596" spans="2:7" ht="12.75" customHeight="1">
      <c r="B596" s="6"/>
      <c r="C596" s="6"/>
      <c r="D596" s="6"/>
      <c r="E596" s="6"/>
      <c r="F596" s="6"/>
      <c r="G596" s="6"/>
    </row>
    <row r="597" spans="2:7" ht="12.75" customHeight="1">
      <c r="B597" s="6"/>
      <c r="C597" s="6"/>
      <c r="D597" s="6"/>
      <c r="E597" s="6"/>
      <c r="F597" s="6"/>
      <c r="G597" s="6"/>
    </row>
    <row r="598" spans="2:7" ht="12.75" customHeight="1">
      <c r="B598" s="6"/>
      <c r="C598" s="6"/>
      <c r="D598" s="6"/>
      <c r="E598" s="6"/>
      <c r="F598" s="6"/>
      <c r="G598" s="6"/>
    </row>
    <row r="599" spans="2:7" ht="12.75" customHeight="1">
      <c r="B599" s="6"/>
      <c r="C599" s="6"/>
      <c r="D599" s="6"/>
      <c r="E599" s="6"/>
      <c r="F599" s="6"/>
      <c r="G599" s="6"/>
    </row>
    <row r="600" spans="2:7" ht="12.75" customHeight="1">
      <c r="B600" s="6"/>
      <c r="C600" s="6"/>
      <c r="D600" s="6"/>
      <c r="E600" s="6"/>
      <c r="F600" s="6"/>
      <c r="G600" s="6"/>
    </row>
    <row r="601" spans="2:7" ht="12.75" customHeight="1">
      <c r="B601" s="6"/>
      <c r="C601" s="6"/>
      <c r="D601" s="6"/>
      <c r="E601" s="6"/>
      <c r="F601" s="6"/>
      <c r="G601" s="6"/>
    </row>
    <row r="602" spans="2:7" ht="12.75" customHeight="1">
      <c r="B602" s="6"/>
      <c r="C602" s="6"/>
      <c r="D602" s="6"/>
      <c r="E602" s="6"/>
      <c r="F602" s="6"/>
      <c r="G602" s="6"/>
    </row>
    <row r="603" spans="2:7" ht="12.75" customHeight="1">
      <c r="B603" s="6"/>
      <c r="C603" s="6"/>
      <c r="D603" s="6"/>
      <c r="E603" s="6"/>
      <c r="F603" s="6"/>
      <c r="G603" s="6"/>
    </row>
    <row r="604" spans="2:7" ht="12.75" customHeight="1">
      <c r="B604" s="6"/>
      <c r="C604" s="6"/>
      <c r="D604" s="6"/>
      <c r="E604" s="6"/>
      <c r="F604" s="6"/>
      <c r="G604" s="6"/>
    </row>
    <row r="605" spans="2:7" ht="12.75" customHeight="1">
      <c r="B605" s="6"/>
      <c r="C605" s="6"/>
      <c r="D605" s="6"/>
      <c r="E605" s="6"/>
      <c r="F605" s="6"/>
      <c r="G605" s="6"/>
    </row>
    <row r="606" spans="2:7" ht="12.75" customHeight="1">
      <c r="B606" s="6"/>
      <c r="C606" s="6"/>
      <c r="D606" s="6"/>
      <c r="E606" s="6"/>
      <c r="F606" s="6"/>
      <c r="G606" s="6"/>
    </row>
    <row r="607" spans="2:7" ht="12.75" customHeight="1">
      <c r="B607" s="6"/>
      <c r="C607" s="6"/>
      <c r="D607" s="6"/>
      <c r="E607" s="6"/>
      <c r="F607" s="6"/>
      <c r="G607" s="6"/>
    </row>
    <row r="608" spans="2:7" ht="12.75" customHeight="1">
      <c r="B608" s="6"/>
      <c r="C608" s="6"/>
      <c r="D608" s="6"/>
      <c r="E608" s="6"/>
      <c r="F608" s="6"/>
      <c r="G608" s="6"/>
    </row>
    <row r="609" spans="2:7" ht="12.75" customHeight="1">
      <c r="B609" s="6"/>
      <c r="C609" s="6"/>
      <c r="D609" s="6"/>
      <c r="E609" s="6"/>
      <c r="F609" s="6"/>
      <c r="G609" s="6"/>
    </row>
    <row r="610" spans="2:7" ht="12.75" customHeight="1">
      <c r="B610" s="6"/>
      <c r="C610" s="6"/>
      <c r="D610" s="6"/>
      <c r="E610" s="6"/>
      <c r="F610" s="6"/>
      <c r="G610" s="6"/>
    </row>
    <row r="611" spans="2:7" ht="12.75" customHeight="1">
      <c r="B611" s="6"/>
      <c r="C611" s="6"/>
      <c r="D611" s="6"/>
      <c r="E611" s="6"/>
      <c r="F611" s="6"/>
      <c r="G611" s="6"/>
    </row>
    <row r="612" spans="2:7" ht="12.75" customHeight="1">
      <c r="B612" s="6"/>
      <c r="C612" s="6"/>
      <c r="D612" s="6"/>
      <c r="E612" s="6"/>
      <c r="F612" s="6"/>
      <c r="G612" s="6"/>
    </row>
    <row r="613" spans="2:7" ht="12.75" customHeight="1">
      <c r="B613" s="6"/>
      <c r="C613" s="6"/>
      <c r="D613" s="6"/>
      <c r="E613" s="6"/>
      <c r="F613" s="6"/>
      <c r="G613" s="6"/>
    </row>
    <row r="614" spans="2:7" ht="12.75" customHeight="1">
      <c r="B614" s="6"/>
      <c r="C614" s="6"/>
      <c r="D614" s="6"/>
      <c r="E614" s="6"/>
      <c r="F614" s="6"/>
      <c r="G614" s="6"/>
    </row>
    <row r="615" spans="2:7" ht="12.75" customHeight="1">
      <c r="B615" s="6"/>
      <c r="C615" s="6"/>
      <c r="D615" s="6"/>
      <c r="E615" s="6"/>
      <c r="F615" s="6"/>
      <c r="G615" s="6"/>
    </row>
    <row r="616" spans="2:7" ht="12.75" customHeight="1">
      <c r="B616" s="6"/>
      <c r="C616" s="6"/>
      <c r="D616" s="6"/>
      <c r="E616" s="6"/>
      <c r="F616" s="6"/>
      <c r="G616" s="6"/>
    </row>
    <row r="617" spans="2:7" ht="12.75" customHeight="1">
      <c r="B617" s="6"/>
      <c r="C617" s="6"/>
      <c r="D617" s="6"/>
      <c r="E617" s="6"/>
      <c r="F617" s="6"/>
      <c r="G617" s="6"/>
    </row>
    <row r="618" spans="2:7" ht="12.75" customHeight="1">
      <c r="B618" s="6"/>
      <c r="C618" s="6"/>
      <c r="D618" s="6"/>
      <c r="E618" s="6"/>
      <c r="F618" s="6"/>
      <c r="G618" s="6"/>
    </row>
    <row r="619" spans="2:7" ht="12.75" customHeight="1">
      <c r="B619" s="6"/>
      <c r="C619" s="6"/>
      <c r="D619" s="6"/>
      <c r="E619" s="6"/>
      <c r="F619" s="6"/>
      <c r="G619" s="6"/>
    </row>
    <row r="620" spans="2:7" ht="12.75" customHeight="1">
      <c r="B620" s="6"/>
      <c r="C620" s="6"/>
      <c r="D620" s="6"/>
      <c r="E620" s="6"/>
      <c r="F620" s="6"/>
      <c r="G620" s="6"/>
    </row>
    <row r="621" spans="2:7" ht="12.75" customHeight="1">
      <c r="B621" s="6"/>
      <c r="C621" s="6"/>
      <c r="D621" s="6"/>
      <c r="E621" s="6"/>
      <c r="F621" s="6"/>
      <c r="G621" s="6"/>
    </row>
    <row r="622" spans="2:7" ht="12.75" customHeight="1">
      <c r="B622" s="6"/>
      <c r="C622" s="6"/>
      <c r="D622" s="6"/>
      <c r="E622" s="6"/>
      <c r="F622" s="6"/>
      <c r="G622" s="6"/>
    </row>
    <row r="623" spans="2:7" ht="12.75" customHeight="1">
      <c r="B623" s="6"/>
      <c r="C623" s="6"/>
      <c r="D623" s="6"/>
      <c r="E623" s="6"/>
      <c r="F623" s="6"/>
      <c r="G623" s="6"/>
    </row>
    <row r="624" spans="2:7" ht="12.75" customHeight="1">
      <c r="B624" s="6"/>
      <c r="C624" s="6"/>
      <c r="D624" s="6"/>
      <c r="E624" s="6"/>
      <c r="F624" s="6"/>
      <c r="G624" s="6"/>
    </row>
    <row r="625" spans="2:7" ht="12.75" customHeight="1">
      <c r="B625" s="6"/>
      <c r="C625" s="6"/>
      <c r="D625" s="6"/>
      <c r="E625" s="6"/>
      <c r="F625" s="6"/>
      <c r="G625" s="6"/>
    </row>
    <row r="626" spans="2:7" ht="12.75" customHeight="1">
      <c r="B626" s="6"/>
      <c r="C626" s="6"/>
      <c r="D626" s="6"/>
      <c r="E626" s="6"/>
      <c r="F626" s="6"/>
      <c r="G626" s="6"/>
    </row>
    <row r="627" spans="2:7" ht="12.75" customHeight="1">
      <c r="B627" s="6"/>
      <c r="C627" s="6"/>
      <c r="D627" s="6"/>
      <c r="E627" s="6"/>
      <c r="F627" s="6"/>
      <c r="G627" s="6"/>
    </row>
    <row r="628" spans="2:7" ht="12.75" customHeight="1">
      <c r="B628" s="6"/>
      <c r="C628" s="6"/>
      <c r="D628" s="6"/>
      <c r="E628" s="6"/>
      <c r="F628" s="6"/>
      <c r="G628" s="6"/>
    </row>
    <row r="629" spans="2:7" ht="12.75" customHeight="1">
      <c r="B629" s="6"/>
      <c r="C629" s="6"/>
      <c r="D629" s="6"/>
      <c r="E629" s="6"/>
      <c r="F629" s="6"/>
      <c r="G629" s="6"/>
    </row>
    <row r="630" spans="2:7" ht="12.75" customHeight="1">
      <c r="B630" s="6"/>
      <c r="C630" s="6"/>
      <c r="D630" s="6"/>
      <c r="E630" s="6"/>
      <c r="F630" s="6"/>
      <c r="G630" s="6"/>
    </row>
    <row r="631" spans="2:7" ht="12.75" customHeight="1">
      <c r="B631" s="6"/>
      <c r="C631" s="6"/>
      <c r="D631" s="6"/>
      <c r="E631" s="6"/>
      <c r="F631" s="6"/>
      <c r="G631" s="6"/>
    </row>
    <row r="632" spans="2:7" ht="12.75" customHeight="1">
      <c r="B632" s="6"/>
      <c r="C632" s="6"/>
      <c r="D632" s="6"/>
      <c r="E632" s="6"/>
      <c r="F632" s="6"/>
      <c r="G632" s="6"/>
    </row>
    <row r="633" spans="2:7" ht="12.75" customHeight="1">
      <c r="B633" s="6"/>
      <c r="C633" s="6"/>
      <c r="D633" s="6"/>
      <c r="E633" s="6"/>
      <c r="F633" s="6"/>
      <c r="G633" s="6"/>
    </row>
    <row r="634" spans="2:7" ht="12.75" customHeight="1">
      <c r="B634" s="6"/>
      <c r="C634" s="6"/>
      <c r="D634" s="6"/>
      <c r="E634" s="6"/>
      <c r="F634" s="6"/>
      <c r="G634" s="6"/>
    </row>
    <row r="635" spans="2:7" ht="12.75" customHeight="1">
      <c r="B635" s="6"/>
      <c r="C635" s="6"/>
      <c r="D635" s="6"/>
      <c r="E635" s="6"/>
      <c r="F635" s="6"/>
      <c r="G635" s="6"/>
    </row>
    <row r="636" spans="2:7" ht="12.75" customHeight="1">
      <c r="B636" s="6"/>
      <c r="C636" s="6"/>
      <c r="D636" s="6"/>
      <c r="E636" s="6"/>
      <c r="F636" s="6"/>
      <c r="G636" s="6"/>
    </row>
    <row r="637" spans="2:7" ht="12.75" customHeight="1">
      <c r="B637" s="6"/>
      <c r="C637" s="6"/>
      <c r="D637" s="6"/>
      <c r="E637" s="6"/>
      <c r="F637" s="6"/>
      <c r="G637" s="6"/>
    </row>
    <row r="638" spans="2:7" ht="12.75" customHeight="1">
      <c r="B638" s="6"/>
      <c r="C638" s="6"/>
      <c r="D638" s="6"/>
      <c r="E638" s="6"/>
      <c r="F638" s="6"/>
      <c r="G638" s="6"/>
    </row>
    <row r="639" spans="2:7" ht="12.75" customHeight="1">
      <c r="B639" s="6"/>
      <c r="C639" s="6"/>
      <c r="D639" s="6"/>
      <c r="E639" s="6"/>
      <c r="F639" s="6"/>
      <c r="G639" s="6"/>
    </row>
    <row r="640" spans="2:7" ht="12.75" customHeight="1">
      <c r="B640" s="6"/>
      <c r="C640" s="6"/>
      <c r="D640" s="6"/>
      <c r="E640" s="6"/>
      <c r="F640" s="6"/>
      <c r="G640" s="6"/>
    </row>
    <row r="641" spans="2:7" ht="12.75" customHeight="1">
      <c r="B641" s="6"/>
      <c r="C641" s="6"/>
      <c r="D641" s="6"/>
      <c r="E641" s="6"/>
      <c r="F641" s="6"/>
      <c r="G641" s="6"/>
    </row>
    <row r="642" spans="2:7" ht="12.75" customHeight="1">
      <c r="B642" s="6"/>
      <c r="C642" s="6"/>
      <c r="D642" s="6"/>
      <c r="E642" s="6"/>
      <c r="F642" s="6"/>
      <c r="G642" s="6"/>
    </row>
    <row r="643" spans="2:7" ht="12.75" customHeight="1">
      <c r="B643" s="6"/>
      <c r="C643" s="6"/>
      <c r="D643" s="6"/>
      <c r="E643" s="6"/>
      <c r="F643" s="6"/>
      <c r="G643" s="6"/>
    </row>
    <row r="644" spans="2:7" ht="12.75" customHeight="1">
      <c r="B644" s="6"/>
      <c r="C644" s="6"/>
      <c r="D644" s="6"/>
      <c r="E644" s="6"/>
      <c r="F644" s="6"/>
      <c r="G644" s="6"/>
    </row>
    <row r="645" spans="2:7" ht="12.75" customHeight="1">
      <c r="B645" s="6"/>
      <c r="C645" s="6"/>
      <c r="D645" s="6"/>
      <c r="E645" s="6"/>
      <c r="F645" s="6"/>
      <c r="G645" s="6"/>
    </row>
    <row r="646" spans="2:7" ht="12.75" customHeight="1">
      <c r="B646" s="6"/>
      <c r="C646" s="6"/>
      <c r="D646" s="6"/>
      <c r="E646" s="6"/>
      <c r="F646" s="6"/>
      <c r="G646" s="6"/>
    </row>
    <row r="647" spans="2:7" ht="12.75" customHeight="1">
      <c r="B647" s="6"/>
      <c r="C647" s="6"/>
      <c r="D647" s="6"/>
      <c r="E647" s="6"/>
      <c r="F647" s="6"/>
      <c r="G647" s="6"/>
    </row>
    <row r="648" spans="2:7" ht="12.75" customHeight="1">
      <c r="B648" s="6"/>
      <c r="C648" s="6"/>
      <c r="D648" s="6"/>
      <c r="E648" s="6"/>
      <c r="F648" s="6"/>
      <c r="G648" s="6"/>
    </row>
    <row r="649" spans="2:7" ht="12.75" customHeight="1">
      <c r="B649" s="6"/>
      <c r="C649" s="6"/>
      <c r="D649" s="6"/>
      <c r="E649" s="6"/>
      <c r="F649" s="6"/>
      <c r="G649" s="6"/>
    </row>
    <row r="650" spans="2:7" ht="12.75" customHeight="1">
      <c r="B650" s="6"/>
      <c r="C650" s="6"/>
      <c r="D650" s="6"/>
      <c r="E650" s="6"/>
      <c r="F650" s="6"/>
      <c r="G650" s="6"/>
    </row>
    <row r="651" spans="2:7" ht="12.75" customHeight="1">
      <c r="B651" s="6"/>
      <c r="C651" s="6"/>
      <c r="D651" s="6"/>
      <c r="E651" s="6"/>
      <c r="F651" s="6"/>
      <c r="G651" s="6"/>
    </row>
    <row r="652" spans="2:7" ht="12.75" customHeight="1">
      <c r="B652" s="6"/>
      <c r="C652" s="6"/>
      <c r="D652" s="6"/>
      <c r="E652" s="6"/>
      <c r="F652" s="6"/>
      <c r="G652" s="6"/>
    </row>
    <row r="653" spans="2:7" ht="12.75" customHeight="1">
      <c r="B653" s="6"/>
      <c r="C653" s="6"/>
      <c r="D653" s="6"/>
      <c r="E653" s="6"/>
      <c r="F653" s="6"/>
      <c r="G653" s="6"/>
    </row>
    <row r="654" spans="2:7" ht="12.75" customHeight="1">
      <c r="B654" s="6"/>
      <c r="C654" s="6"/>
      <c r="D654" s="6"/>
      <c r="E654" s="6"/>
      <c r="F654" s="6"/>
      <c r="G654" s="6"/>
    </row>
    <row r="655" spans="2:7" ht="12.75" customHeight="1">
      <c r="B655" s="6"/>
      <c r="C655" s="6"/>
      <c r="D655" s="6"/>
      <c r="E655" s="6"/>
      <c r="F655" s="6"/>
      <c r="G655" s="6"/>
    </row>
    <row r="656" spans="2:7" ht="12.75" customHeight="1">
      <c r="B656" s="6"/>
      <c r="C656" s="6"/>
      <c r="D656" s="6"/>
      <c r="E656" s="6"/>
      <c r="F656" s="6"/>
      <c r="G656" s="6"/>
    </row>
    <row r="657" spans="2:7" ht="12.75" customHeight="1">
      <c r="B657" s="6"/>
      <c r="C657" s="6"/>
      <c r="D657" s="6"/>
      <c r="E657" s="6"/>
      <c r="F657" s="6"/>
      <c r="G657" s="6"/>
    </row>
    <row r="658" spans="2:7" ht="12.75" customHeight="1">
      <c r="B658" s="6"/>
      <c r="C658" s="6"/>
      <c r="D658" s="6"/>
      <c r="E658" s="6"/>
      <c r="F658" s="6"/>
      <c r="G658" s="6"/>
    </row>
    <row r="659" spans="2:7" ht="12.75" customHeight="1">
      <c r="B659" s="6"/>
      <c r="C659" s="6"/>
      <c r="D659" s="6"/>
      <c r="E659" s="6"/>
      <c r="F659" s="6"/>
      <c r="G659" s="6"/>
    </row>
    <row r="660" spans="2:7" ht="12.75" customHeight="1">
      <c r="B660" s="6"/>
      <c r="C660" s="6"/>
      <c r="D660" s="6"/>
      <c r="E660" s="6"/>
      <c r="F660" s="6"/>
      <c r="G660" s="6"/>
    </row>
    <row r="661" spans="2:7" ht="12.75" customHeight="1">
      <c r="B661" s="6"/>
      <c r="C661" s="6"/>
      <c r="D661" s="6"/>
      <c r="E661" s="6"/>
      <c r="F661" s="6"/>
      <c r="G661" s="6"/>
    </row>
    <row r="662" spans="2:7" ht="12.75" customHeight="1">
      <c r="B662" s="6"/>
      <c r="C662" s="6"/>
      <c r="D662" s="6"/>
      <c r="E662" s="6"/>
      <c r="F662" s="6"/>
      <c r="G662" s="6"/>
    </row>
    <row r="663" spans="2:7" ht="12.75" customHeight="1">
      <c r="B663" s="6"/>
      <c r="C663" s="6"/>
      <c r="D663" s="6"/>
      <c r="E663" s="6"/>
      <c r="F663" s="6"/>
      <c r="G663" s="6"/>
    </row>
    <row r="664" spans="2:7" ht="12.75" customHeight="1">
      <c r="B664" s="6"/>
      <c r="C664" s="6"/>
      <c r="D664" s="6"/>
      <c r="E664" s="6"/>
      <c r="F664" s="6"/>
      <c r="G664" s="6"/>
    </row>
    <row r="665" spans="2:7" ht="12.75" customHeight="1">
      <c r="B665" s="6"/>
      <c r="C665" s="6"/>
      <c r="D665" s="6"/>
      <c r="E665" s="6"/>
      <c r="F665" s="6"/>
      <c r="G665" s="6"/>
    </row>
    <row r="666" spans="2:7" ht="12.75" customHeight="1">
      <c r="B666" s="6"/>
      <c r="C666" s="6"/>
      <c r="D666" s="6"/>
      <c r="E666" s="6"/>
      <c r="F666" s="6"/>
      <c r="G666" s="6"/>
    </row>
    <row r="667" spans="2:7" ht="12.75" customHeight="1">
      <c r="B667" s="6"/>
      <c r="C667" s="6"/>
      <c r="D667" s="6"/>
      <c r="E667" s="6"/>
      <c r="F667" s="6"/>
      <c r="G667" s="6"/>
    </row>
    <row r="668" spans="2:7" ht="12.75" customHeight="1">
      <c r="B668" s="6"/>
      <c r="C668" s="6"/>
      <c r="D668" s="6"/>
      <c r="E668" s="6"/>
      <c r="F668" s="6"/>
      <c r="G668" s="6"/>
    </row>
    <row r="669" spans="2:7" ht="12.75" customHeight="1">
      <c r="B669" s="6"/>
      <c r="C669" s="6"/>
      <c r="D669" s="6"/>
      <c r="E669" s="6"/>
      <c r="F669" s="6"/>
      <c r="G669" s="6"/>
    </row>
    <row r="670" spans="2:7" ht="12.75" customHeight="1">
      <c r="B670" s="6"/>
      <c r="C670" s="6"/>
      <c r="D670" s="6"/>
      <c r="E670" s="6"/>
      <c r="F670" s="6"/>
      <c r="G670" s="6"/>
    </row>
    <row r="671" spans="2:7" ht="12.75" customHeight="1">
      <c r="B671" s="6"/>
      <c r="C671" s="6"/>
      <c r="D671" s="6"/>
      <c r="E671" s="6"/>
      <c r="F671" s="6"/>
      <c r="G671" s="6"/>
    </row>
    <row r="672" spans="2:7" ht="12.75" customHeight="1">
      <c r="B672" s="6"/>
      <c r="C672" s="6"/>
      <c r="D672" s="6"/>
      <c r="E672" s="6"/>
      <c r="F672" s="6"/>
      <c r="G672" s="6"/>
    </row>
    <row r="673" spans="2:7" ht="12.75" customHeight="1">
      <c r="B673" s="6"/>
      <c r="C673" s="6"/>
      <c r="D673" s="6"/>
      <c r="E673" s="6"/>
      <c r="F673" s="6"/>
      <c r="G673" s="6"/>
    </row>
    <row r="674" spans="2:7" ht="12.75" customHeight="1">
      <c r="B674" s="6"/>
      <c r="C674" s="6"/>
      <c r="D674" s="6"/>
      <c r="E674" s="6"/>
      <c r="F674" s="6"/>
      <c r="G674" s="6"/>
    </row>
    <row r="675" spans="2:7" ht="12.75" customHeight="1">
      <c r="B675" s="6"/>
      <c r="C675" s="6"/>
      <c r="D675" s="6"/>
      <c r="E675" s="6"/>
      <c r="F675" s="6"/>
      <c r="G675" s="6"/>
    </row>
    <row r="676" spans="2:7" ht="12.75" customHeight="1">
      <c r="B676" s="6"/>
      <c r="C676" s="6"/>
      <c r="D676" s="6"/>
      <c r="E676" s="6"/>
      <c r="F676" s="6"/>
      <c r="G676" s="6"/>
    </row>
    <row r="677" spans="2:7" ht="12.75" customHeight="1">
      <c r="B677" s="6"/>
      <c r="C677" s="6"/>
      <c r="D677" s="6"/>
      <c r="E677" s="6"/>
      <c r="F677" s="6"/>
      <c r="G677" s="6"/>
    </row>
    <row r="678" spans="2:7" ht="12.75" customHeight="1">
      <c r="B678" s="6"/>
      <c r="C678" s="6"/>
      <c r="D678" s="6"/>
      <c r="E678" s="6"/>
      <c r="F678" s="6"/>
      <c r="G678" s="6"/>
    </row>
    <row r="679" spans="2:7" ht="12.75" customHeight="1">
      <c r="B679" s="6"/>
      <c r="C679" s="6"/>
      <c r="D679" s="6"/>
      <c r="E679" s="6"/>
      <c r="F679" s="6"/>
      <c r="G679" s="6"/>
    </row>
    <row r="680" spans="2:7" ht="12.75" customHeight="1">
      <c r="B680" s="6"/>
      <c r="C680" s="6"/>
      <c r="D680" s="6"/>
      <c r="E680" s="6"/>
      <c r="F680" s="6"/>
      <c r="G680" s="6"/>
    </row>
    <row r="681" spans="2:7" ht="12.75" customHeight="1">
      <c r="B681" s="6"/>
      <c r="C681" s="6"/>
      <c r="D681" s="6"/>
      <c r="E681" s="6"/>
      <c r="F681" s="6"/>
      <c r="G681" s="6"/>
    </row>
    <row r="682" spans="2:7" ht="12.75" customHeight="1">
      <c r="B682" s="6"/>
      <c r="C682" s="6"/>
      <c r="D682" s="6"/>
      <c r="E682" s="6"/>
      <c r="F682" s="6"/>
      <c r="G682" s="6"/>
    </row>
    <row r="683" spans="2:7" ht="12.75" customHeight="1">
      <c r="B683" s="6"/>
      <c r="C683" s="6"/>
      <c r="D683" s="6"/>
      <c r="E683" s="6"/>
      <c r="F683" s="6"/>
      <c r="G683" s="6"/>
    </row>
    <row r="684" spans="2:7" ht="12.75" customHeight="1">
      <c r="B684" s="6"/>
      <c r="C684" s="6"/>
      <c r="D684" s="6"/>
      <c r="E684" s="6"/>
      <c r="F684" s="6"/>
      <c r="G684" s="6"/>
    </row>
    <row r="685" spans="2:7" ht="12.75" customHeight="1">
      <c r="B685" s="6"/>
      <c r="C685" s="6"/>
      <c r="D685" s="6"/>
      <c r="E685" s="6"/>
      <c r="F685" s="6"/>
      <c r="G685" s="6"/>
    </row>
    <row r="686" spans="2:7" ht="12.75" customHeight="1">
      <c r="B686" s="6"/>
      <c r="C686" s="6"/>
      <c r="D686" s="6"/>
      <c r="E686" s="6"/>
      <c r="F686" s="6"/>
      <c r="G686" s="6"/>
    </row>
    <row r="687" spans="2:7" ht="12.75" customHeight="1">
      <c r="B687" s="6"/>
      <c r="C687" s="6"/>
      <c r="D687" s="6"/>
      <c r="E687" s="6"/>
      <c r="F687" s="6"/>
      <c r="G687" s="6"/>
    </row>
    <row r="688" spans="2:7" ht="12.75" customHeight="1">
      <c r="B688" s="6"/>
      <c r="C688" s="6"/>
      <c r="D688" s="6"/>
      <c r="E688" s="6"/>
      <c r="F688" s="6"/>
      <c r="G688" s="6"/>
    </row>
    <row r="689" spans="2:7" ht="12.75" customHeight="1">
      <c r="B689" s="6"/>
      <c r="C689" s="6"/>
      <c r="D689" s="6"/>
      <c r="E689" s="6"/>
      <c r="F689" s="6"/>
      <c r="G689" s="6"/>
    </row>
    <row r="690" spans="2:7" ht="12.75" customHeight="1">
      <c r="B690" s="6"/>
      <c r="C690" s="6"/>
      <c r="D690" s="6"/>
      <c r="E690" s="6"/>
      <c r="F690" s="6"/>
      <c r="G690" s="6"/>
    </row>
    <row r="691" spans="2:7" ht="12.75" customHeight="1">
      <c r="B691" s="6"/>
      <c r="C691" s="6"/>
      <c r="D691" s="6"/>
      <c r="E691" s="6"/>
      <c r="F691" s="6"/>
      <c r="G691" s="6"/>
    </row>
    <row r="692" spans="2:7" ht="12.75" customHeight="1">
      <c r="B692" s="6"/>
      <c r="C692" s="6"/>
      <c r="D692" s="6"/>
      <c r="E692" s="6"/>
      <c r="F692" s="6"/>
      <c r="G692" s="6"/>
    </row>
    <row r="693" spans="2:7" ht="12.75" customHeight="1">
      <c r="B693" s="6"/>
      <c r="C693" s="6"/>
      <c r="D693" s="6"/>
      <c r="E693" s="6"/>
      <c r="F693" s="6"/>
      <c r="G693" s="6"/>
    </row>
    <row r="694" spans="2:7" ht="12.75" customHeight="1">
      <c r="B694" s="6"/>
      <c r="C694" s="6"/>
      <c r="D694" s="6"/>
      <c r="E694" s="6"/>
      <c r="F694" s="6"/>
      <c r="G694" s="6"/>
    </row>
    <row r="695" spans="2:7" ht="12.75" customHeight="1">
      <c r="B695" s="6"/>
      <c r="C695" s="6"/>
      <c r="D695" s="6"/>
      <c r="E695" s="6"/>
      <c r="F695" s="6"/>
      <c r="G695" s="6"/>
    </row>
    <row r="696" spans="2:7" ht="12.75" customHeight="1">
      <c r="B696" s="6"/>
      <c r="C696" s="6"/>
      <c r="D696" s="6"/>
      <c r="E696" s="6"/>
      <c r="F696" s="6"/>
      <c r="G696" s="6"/>
    </row>
    <row r="697" spans="2:7" ht="12.75" customHeight="1">
      <c r="B697" s="6"/>
      <c r="C697" s="6"/>
      <c r="D697" s="6"/>
      <c r="E697" s="6"/>
      <c r="F697" s="6"/>
      <c r="G697" s="6"/>
    </row>
    <row r="698" spans="2:7" ht="12.75" customHeight="1">
      <c r="B698" s="6"/>
      <c r="C698" s="6"/>
      <c r="D698" s="6"/>
      <c r="E698" s="6"/>
      <c r="F698" s="6"/>
      <c r="G698" s="6"/>
    </row>
    <row r="699" spans="2:7" ht="12.75" customHeight="1">
      <c r="B699" s="6"/>
      <c r="C699" s="6"/>
      <c r="D699" s="6"/>
      <c r="E699" s="6"/>
      <c r="F699" s="6"/>
      <c r="G699" s="6"/>
    </row>
    <row r="700" spans="2:7" ht="12.75" customHeight="1">
      <c r="B700" s="6"/>
      <c r="C700" s="6"/>
      <c r="D700" s="6"/>
      <c r="E700" s="6"/>
      <c r="F700" s="6"/>
      <c r="G700" s="6"/>
    </row>
    <row r="701" spans="2:7" ht="12.75">
      <c r="B701" s="6"/>
      <c r="C701" s="6"/>
      <c r="D701" s="6"/>
      <c r="E701" s="6"/>
      <c r="F701" s="6"/>
      <c r="G701" s="6"/>
    </row>
    <row r="702" spans="2:7" ht="12.75">
      <c r="B702" s="6"/>
      <c r="C702" s="6"/>
      <c r="D702" s="6"/>
      <c r="E702" s="6"/>
      <c r="F702" s="6"/>
      <c r="G702" s="6"/>
    </row>
    <row r="703" spans="2:7" ht="12.75">
      <c r="B703" s="6"/>
      <c r="C703" s="6"/>
      <c r="D703" s="6"/>
      <c r="E703" s="6"/>
      <c r="F703" s="6"/>
      <c r="G703" s="6"/>
    </row>
    <row r="704" spans="2:7" ht="12.75">
      <c r="B704" s="6"/>
      <c r="C704" s="6"/>
      <c r="D704" s="6"/>
      <c r="E704" s="6"/>
      <c r="F704" s="6"/>
      <c r="G704" s="6"/>
    </row>
    <row r="705" spans="2:7" ht="12.75">
      <c r="B705" s="6"/>
      <c r="C705" s="6"/>
      <c r="D705" s="6"/>
      <c r="E705" s="6"/>
      <c r="F705" s="6"/>
      <c r="G705" s="6"/>
    </row>
    <row r="706" spans="2:7" ht="12.75">
      <c r="B706" s="6"/>
      <c r="C706" s="6"/>
      <c r="D706" s="6"/>
      <c r="E706" s="6"/>
      <c r="F706" s="6"/>
      <c r="G706" s="6"/>
    </row>
    <row r="707" spans="2:7" ht="12.75">
      <c r="B707" s="6"/>
      <c r="C707" s="6"/>
      <c r="D707" s="6"/>
      <c r="E707" s="6"/>
      <c r="F707" s="6"/>
      <c r="G707" s="6"/>
    </row>
    <row r="708" spans="2:7" ht="12.75">
      <c r="B708" s="6"/>
      <c r="C708" s="6"/>
      <c r="D708" s="6"/>
      <c r="E708" s="6"/>
      <c r="F708" s="6"/>
      <c r="G708" s="6"/>
    </row>
    <row r="709" spans="2:7" ht="12.75">
      <c r="B709" s="6"/>
      <c r="C709" s="6"/>
      <c r="D709" s="6"/>
      <c r="E709" s="6"/>
      <c r="F709" s="6"/>
      <c r="G709" s="6"/>
    </row>
    <row r="710" spans="2:7" ht="12.75">
      <c r="B710" s="6"/>
      <c r="C710" s="6"/>
      <c r="D710" s="6"/>
      <c r="E710" s="6"/>
      <c r="F710" s="6"/>
      <c r="G710" s="6"/>
    </row>
    <row r="711" spans="2:7" ht="12.75">
      <c r="B711" s="6"/>
      <c r="C711" s="6"/>
      <c r="D711" s="6"/>
      <c r="E711" s="6"/>
      <c r="F711" s="6"/>
      <c r="G711" s="6"/>
    </row>
    <row r="712" spans="2:7" ht="12.75">
      <c r="B712" s="6"/>
      <c r="C712" s="6"/>
      <c r="D712" s="6"/>
      <c r="E712" s="6"/>
      <c r="F712" s="6"/>
      <c r="G712" s="6"/>
    </row>
    <row r="713" spans="2:7" ht="12.75">
      <c r="B713" s="6"/>
      <c r="C713" s="6"/>
      <c r="D713" s="6"/>
      <c r="E713" s="6"/>
      <c r="F713" s="6"/>
      <c r="G713" s="6"/>
    </row>
    <row r="714" spans="2:7" ht="12.75">
      <c r="B714" s="6"/>
      <c r="C714" s="6"/>
      <c r="D714" s="6"/>
      <c r="E714" s="6"/>
      <c r="F714" s="6"/>
      <c r="G714" s="6"/>
    </row>
    <row r="715" spans="2:7" ht="12.75">
      <c r="B715" s="6"/>
      <c r="C715" s="6"/>
      <c r="D715" s="6"/>
      <c r="E715" s="6"/>
      <c r="F715" s="6"/>
      <c r="G715" s="6"/>
    </row>
    <row r="716" spans="2:7" ht="12.75">
      <c r="B716" s="6"/>
      <c r="C716" s="6"/>
      <c r="D716" s="6"/>
      <c r="E716" s="6"/>
      <c r="F716" s="6"/>
      <c r="G716" s="6"/>
    </row>
    <row r="717" spans="2:7" ht="12.75">
      <c r="B717" s="6"/>
      <c r="C717" s="6"/>
      <c r="D717" s="6"/>
      <c r="E717" s="6"/>
      <c r="F717" s="6"/>
      <c r="G717" s="6"/>
    </row>
    <row r="718" spans="2:7" ht="12.75">
      <c r="B718" s="6"/>
      <c r="C718" s="6"/>
      <c r="D718" s="6"/>
      <c r="E718" s="6"/>
      <c r="F718" s="6"/>
      <c r="G718" s="6"/>
    </row>
    <row r="719" spans="2:7" ht="12.75">
      <c r="B719" s="6"/>
      <c r="C719" s="6"/>
      <c r="D719" s="6"/>
      <c r="E719" s="6"/>
      <c r="F719" s="6"/>
      <c r="G719" s="6"/>
    </row>
    <row r="720" spans="2:7" ht="12.75">
      <c r="B720" s="6"/>
      <c r="C720" s="6"/>
      <c r="D720" s="6"/>
      <c r="E720" s="6"/>
      <c r="F720" s="6"/>
      <c r="G720" s="6"/>
    </row>
    <row r="721" spans="2:7" ht="12.75">
      <c r="B721" s="6"/>
      <c r="C721" s="6"/>
      <c r="D721" s="6"/>
      <c r="E721" s="6"/>
      <c r="F721" s="6"/>
      <c r="G721" s="6"/>
    </row>
    <row r="722" spans="2:7" ht="12.75">
      <c r="B722" s="6"/>
      <c r="C722" s="6"/>
      <c r="D722" s="6"/>
      <c r="E722" s="6"/>
      <c r="F722" s="6"/>
      <c r="G722" s="6"/>
    </row>
    <row r="723" spans="2:7" ht="12.75">
      <c r="B723" s="6"/>
      <c r="C723" s="6"/>
      <c r="D723" s="6"/>
      <c r="E723" s="6"/>
      <c r="F723" s="6"/>
      <c r="G723" s="6"/>
    </row>
    <row r="724" spans="2:7" ht="12.75">
      <c r="B724" s="6"/>
      <c r="C724" s="6"/>
      <c r="D724" s="6"/>
      <c r="E724" s="6"/>
      <c r="F724" s="6"/>
      <c r="G724" s="6"/>
    </row>
    <row r="725" spans="2:7" ht="12.75">
      <c r="B725" s="6"/>
      <c r="C725" s="6"/>
      <c r="D725" s="6"/>
      <c r="E725" s="6"/>
      <c r="F725" s="6"/>
      <c r="G725" s="6"/>
    </row>
    <row r="726" spans="2:7" ht="12.75">
      <c r="B726" s="6"/>
      <c r="C726" s="6"/>
      <c r="D726" s="6"/>
      <c r="E726" s="6"/>
      <c r="F726" s="6"/>
      <c r="G726" s="6"/>
    </row>
    <row r="727" spans="2:7" ht="12.75">
      <c r="B727" s="6"/>
      <c r="C727" s="6"/>
      <c r="D727" s="6"/>
      <c r="E727" s="6"/>
      <c r="F727" s="6"/>
      <c r="G727" s="6"/>
    </row>
    <row r="728" spans="2:7" ht="12.75">
      <c r="B728" s="6"/>
      <c r="C728" s="6"/>
      <c r="D728" s="6"/>
      <c r="E728" s="6"/>
      <c r="F728" s="6"/>
      <c r="G728" s="6"/>
    </row>
    <row r="729" spans="2:7" ht="12.75">
      <c r="B729" s="6"/>
      <c r="C729" s="6"/>
      <c r="D729" s="6"/>
      <c r="E729" s="6"/>
      <c r="F729" s="6"/>
      <c r="G729" s="6"/>
    </row>
    <row r="730" spans="2:7" ht="12.75">
      <c r="B730" s="6"/>
      <c r="C730" s="6"/>
      <c r="D730" s="6"/>
      <c r="E730" s="6"/>
      <c r="F730" s="6"/>
      <c r="G730" s="6"/>
    </row>
    <row r="731" spans="2:7" ht="12.75">
      <c r="B731" s="6"/>
      <c r="C731" s="6"/>
      <c r="D731" s="6"/>
      <c r="E731" s="6"/>
      <c r="F731" s="6"/>
      <c r="G731" s="6"/>
    </row>
    <row r="732" spans="2:7" ht="12.75">
      <c r="B732" s="6"/>
      <c r="C732" s="6"/>
      <c r="D732" s="6"/>
      <c r="E732" s="6"/>
      <c r="F732" s="6"/>
      <c r="G732" s="6"/>
    </row>
    <row r="733" spans="2:7" ht="12.75">
      <c r="B733" s="6"/>
      <c r="C733" s="6"/>
      <c r="D733" s="6"/>
      <c r="E733" s="6"/>
      <c r="F733" s="6"/>
      <c r="G733" s="6"/>
    </row>
    <row r="734" spans="2:7" ht="12.75">
      <c r="B734" s="6"/>
      <c r="C734" s="6"/>
      <c r="D734" s="6"/>
      <c r="E734" s="6"/>
      <c r="F734" s="6"/>
      <c r="G734" s="6"/>
    </row>
    <row r="735" spans="2:7" ht="12.75">
      <c r="B735" s="6"/>
      <c r="C735" s="6"/>
      <c r="D735" s="6"/>
      <c r="E735" s="6"/>
      <c r="F735" s="6"/>
      <c r="G735" s="6"/>
    </row>
    <row r="736" spans="2:7" ht="12.75">
      <c r="B736" s="6"/>
      <c r="C736" s="6"/>
      <c r="D736" s="6"/>
      <c r="E736" s="6"/>
      <c r="F736" s="6"/>
      <c r="G736" s="6"/>
    </row>
    <row r="737" spans="2:7" ht="12.75">
      <c r="B737" s="6"/>
      <c r="C737" s="6"/>
      <c r="D737" s="6"/>
      <c r="E737" s="6"/>
      <c r="F737" s="6"/>
      <c r="G737" s="6"/>
    </row>
    <row r="738" spans="2:7" ht="12.75">
      <c r="B738" s="6"/>
      <c r="C738" s="6"/>
      <c r="D738" s="6"/>
      <c r="E738" s="6"/>
      <c r="F738" s="6"/>
      <c r="G738" s="6"/>
    </row>
    <row r="739" spans="2:7" ht="12.75">
      <c r="B739" s="6"/>
      <c r="C739" s="6"/>
      <c r="D739" s="6"/>
      <c r="E739" s="6"/>
      <c r="F739" s="6"/>
      <c r="G739" s="6"/>
    </row>
    <row r="740" spans="2:7" ht="12.75">
      <c r="B740" s="6"/>
      <c r="C740" s="6"/>
      <c r="D740" s="6"/>
      <c r="E740" s="6"/>
      <c r="F740" s="6"/>
      <c r="G740" s="6"/>
    </row>
    <row r="741" spans="2:7" ht="12.75">
      <c r="B741" s="6"/>
      <c r="C741" s="6"/>
      <c r="D741" s="6"/>
      <c r="E741" s="6"/>
      <c r="F741" s="6"/>
      <c r="G741" s="6"/>
    </row>
    <row r="742" spans="2:7" ht="12.75">
      <c r="B742" s="6"/>
      <c r="C742" s="6"/>
      <c r="D742" s="6"/>
      <c r="E742" s="6"/>
      <c r="F742" s="6"/>
      <c r="G742" s="6"/>
    </row>
    <row r="743" spans="2:7" ht="12.75">
      <c r="B743" s="6"/>
      <c r="C743" s="6"/>
      <c r="D743" s="6"/>
      <c r="E743" s="6"/>
      <c r="F743" s="6"/>
      <c r="G743" s="6"/>
    </row>
    <row r="744" spans="2:7" ht="12.75">
      <c r="B744" s="6"/>
      <c r="C744" s="6"/>
      <c r="D744" s="6"/>
      <c r="E744" s="6"/>
      <c r="F744" s="6"/>
      <c r="G744" s="6"/>
    </row>
    <row r="745" spans="2:7" ht="12.75">
      <c r="B745" s="6"/>
      <c r="C745" s="6"/>
      <c r="D745" s="6"/>
      <c r="E745" s="6"/>
      <c r="F745" s="6"/>
      <c r="G745" s="6"/>
    </row>
    <row r="746" spans="2:7" ht="12.75">
      <c r="B746" s="6"/>
      <c r="C746" s="6"/>
      <c r="D746" s="6"/>
      <c r="E746" s="6"/>
      <c r="F746" s="6"/>
      <c r="G746" s="6"/>
    </row>
    <row r="747" spans="2:7" ht="12.75">
      <c r="B747" s="6"/>
      <c r="C747" s="6"/>
      <c r="D747" s="6"/>
      <c r="E747" s="6"/>
      <c r="F747" s="6"/>
      <c r="G747" s="6"/>
    </row>
    <row r="748" spans="2:7" ht="12.75">
      <c r="B748" s="6"/>
      <c r="C748" s="6"/>
      <c r="D748" s="6"/>
      <c r="E748" s="6"/>
      <c r="F748" s="6"/>
      <c r="G748" s="6"/>
    </row>
    <row r="749" spans="2:7" ht="12.75">
      <c r="B749" s="6"/>
      <c r="C749" s="6"/>
      <c r="D749" s="6"/>
      <c r="E749" s="6"/>
      <c r="F749" s="6"/>
      <c r="G749" s="6"/>
    </row>
    <row r="750" spans="2:7" ht="12.75">
      <c r="B750" s="6"/>
      <c r="C750" s="6"/>
      <c r="D750" s="6"/>
      <c r="E750" s="6"/>
      <c r="F750" s="6"/>
      <c r="G750" s="6"/>
    </row>
    <row r="751" spans="2:7" ht="12.75">
      <c r="B751" s="6"/>
      <c r="C751" s="6"/>
      <c r="D751" s="6"/>
      <c r="E751" s="6"/>
      <c r="F751" s="6"/>
      <c r="G751" s="6"/>
    </row>
    <row r="752" spans="2:7" ht="12.75">
      <c r="B752" s="6"/>
      <c r="C752" s="6"/>
      <c r="D752" s="6"/>
      <c r="E752" s="6"/>
      <c r="F752" s="6"/>
      <c r="G752" s="6"/>
    </row>
    <row r="753" spans="2:7" ht="12.75">
      <c r="B753" s="6"/>
      <c r="C753" s="6"/>
      <c r="D753" s="6"/>
      <c r="E753" s="6"/>
      <c r="F753" s="6"/>
      <c r="G753" s="6"/>
    </row>
    <row r="754" spans="2:7" ht="12.75">
      <c r="B754" s="6"/>
      <c r="C754" s="6"/>
      <c r="D754" s="6"/>
      <c r="E754" s="6"/>
      <c r="F754" s="6"/>
      <c r="G754" s="6"/>
    </row>
    <row r="755" spans="2:7" ht="12.75">
      <c r="B755" s="6"/>
      <c r="C755" s="6"/>
      <c r="D755" s="6"/>
      <c r="E755" s="6"/>
      <c r="F755" s="6"/>
      <c r="G755" s="6"/>
    </row>
    <row r="756" spans="2:7" ht="12.75">
      <c r="B756" s="6"/>
      <c r="C756" s="6"/>
      <c r="D756" s="6"/>
      <c r="E756" s="6"/>
      <c r="F756" s="6"/>
      <c r="G756" s="6"/>
    </row>
    <row r="757" spans="2:7" ht="12.75">
      <c r="B757" s="6"/>
      <c r="C757" s="6"/>
      <c r="D757" s="6"/>
      <c r="E757" s="6"/>
      <c r="F757" s="6"/>
      <c r="G757" s="6"/>
    </row>
    <row r="758" spans="2:7" ht="12.75">
      <c r="B758" s="6"/>
      <c r="C758" s="6"/>
      <c r="D758" s="6"/>
      <c r="E758" s="6"/>
      <c r="F758" s="6"/>
      <c r="G758" s="6"/>
    </row>
    <row r="759" spans="2:7" ht="12.75">
      <c r="B759" s="6"/>
      <c r="C759" s="6"/>
      <c r="D759" s="6"/>
      <c r="E759" s="6"/>
      <c r="F759" s="6"/>
      <c r="G759" s="6"/>
    </row>
    <row r="760" spans="2:7" ht="12.75">
      <c r="B760" s="6"/>
      <c r="C760" s="6"/>
      <c r="D760" s="6"/>
      <c r="E760" s="6"/>
      <c r="F760" s="6"/>
      <c r="G760" s="6"/>
    </row>
    <row r="761" spans="2:7" ht="12.75">
      <c r="B761" s="6"/>
      <c r="C761" s="6"/>
      <c r="D761" s="6"/>
      <c r="E761" s="6"/>
      <c r="F761" s="6"/>
      <c r="G761" s="6"/>
    </row>
    <row r="762" spans="2:7" ht="12.75">
      <c r="B762" s="6"/>
      <c r="C762" s="6"/>
      <c r="D762" s="6"/>
      <c r="E762" s="6"/>
      <c r="F762" s="6"/>
      <c r="G762" s="6"/>
    </row>
    <row r="763" spans="2:7" ht="12.75">
      <c r="B763" s="6"/>
      <c r="C763" s="6"/>
      <c r="D763" s="6"/>
      <c r="E763" s="6"/>
      <c r="F763" s="6"/>
      <c r="G763" s="6"/>
    </row>
    <row r="764" spans="2:7" ht="12.75">
      <c r="B764" s="6"/>
      <c r="C764" s="6"/>
      <c r="D764" s="6"/>
      <c r="E764" s="6"/>
      <c r="F764" s="6"/>
      <c r="G764" s="6"/>
    </row>
    <row r="765" spans="2:7" ht="12.75">
      <c r="B765" s="6"/>
      <c r="C765" s="6"/>
      <c r="D765" s="6"/>
      <c r="E765" s="6"/>
      <c r="F765" s="6"/>
      <c r="G765" s="6"/>
    </row>
    <row r="766" spans="2:7" ht="12.75">
      <c r="B766" s="6"/>
      <c r="C766" s="6"/>
      <c r="D766" s="6"/>
      <c r="E766" s="6"/>
      <c r="F766" s="6"/>
      <c r="G766" s="6"/>
    </row>
    <row r="767" spans="2:7" ht="12.75">
      <c r="B767" s="6"/>
      <c r="C767" s="6"/>
      <c r="D767" s="6"/>
      <c r="E767" s="6"/>
      <c r="F767" s="6"/>
      <c r="G767" s="6"/>
    </row>
    <row r="768" spans="2:7" ht="12.75">
      <c r="B768" s="6"/>
      <c r="C768" s="6"/>
      <c r="D768" s="6"/>
      <c r="E768" s="6"/>
      <c r="F768" s="6"/>
      <c r="G768" s="6"/>
    </row>
    <row r="769" spans="2:7" ht="12.75">
      <c r="B769" s="6"/>
      <c r="C769" s="6"/>
      <c r="D769" s="6"/>
      <c r="E769" s="6"/>
      <c r="F769" s="6"/>
      <c r="G769" s="6"/>
    </row>
    <row r="770" spans="2:7" ht="12.75">
      <c r="B770" s="6"/>
      <c r="C770" s="6"/>
      <c r="D770" s="6"/>
      <c r="E770" s="6"/>
      <c r="F770" s="6"/>
      <c r="G770" s="6"/>
    </row>
    <row r="771" spans="2:7" ht="12.75">
      <c r="B771" s="6"/>
      <c r="C771" s="6"/>
      <c r="D771" s="6"/>
      <c r="E771" s="6"/>
      <c r="F771" s="6"/>
      <c r="G771" s="6"/>
    </row>
    <row r="772" spans="2:7" ht="12.75">
      <c r="B772" s="6"/>
      <c r="C772" s="6"/>
      <c r="D772" s="6"/>
      <c r="E772" s="6"/>
      <c r="F772" s="6"/>
      <c r="G772" s="6"/>
    </row>
    <row r="773" spans="2:7" ht="12.75">
      <c r="B773" s="6"/>
      <c r="C773" s="6"/>
      <c r="D773" s="6"/>
      <c r="E773" s="6"/>
      <c r="F773" s="6"/>
      <c r="G773" s="6"/>
    </row>
    <row r="774" spans="2:7" ht="12.75">
      <c r="B774" s="6"/>
      <c r="C774" s="6"/>
      <c r="D774" s="6"/>
      <c r="E774" s="6"/>
      <c r="F774" s="6"/>
      <c r="G774" s="6"/>
    </row>
    <row r="775" spans="2:7" ht="12.75">
      <c r="B775" s="6"/>
      <c r="C775" s="6"/>
      <c r="D775" s="6"/>
      <c r="E775" s="6"/>
      <c r="F775" s="6"/>
      <c r="G775" s="6"/>
    </row>
    <row r="776" spans="2:7" ht="12.75">
      <c r="B776" s="6"/>
      <c r="C776" s="6"/>
      <c r="D776" s="6"/>
      <c r="E776" s="6"/>
      <c r="F776" s="6"/>
      <c r="G776" s="6"/>
    </row>
    <row r="777" spans="2:7" ht="12.75">
      <c r="B777" s="6"/>
      <c r="C777" s="6"/>
      <c r="D777" s="6"/>
      <c r="E777" s="6"/>
      <c r="F777" s="6"/>
      <c r="G777" s="6"/>
    </row>
    <row r="778" spans="2:7" ht="12.75">
      <c r="B778" s="6"/>
      <c r="C778" s="6"/>
      <c r="D778" s="6"/>
      <c r="E778" s="6"/>
      <c r="F778" s="6"/>
      <c r="G778" s="6"/>
    </row>
    <row r="779" spans="2:7" ht="12.75">
      <c r="B779" s="6"/>
      <c r="C779" s="6"/>
      <c r="D779" s="6"/>
      <c r="E779" s="6"/>
      <c r="F779" s="6"/>
      <c r="G779" s="6"/>
    </row>
    <row r="780" spans="2:7" ht="12.75">
      <c r="B780" s="6"/>
      <c r="C780" s="6"/>
      <c r="D780" s="6"/>
      <c r="E780" s="6"/>
      <c r="F780" s="6"/>
      <c r="G780" s="6"/>
    </row>
    <row r="781" spans="2:7" ht="12.75">
      <c r="B781" s="6"/>
      <c r="C781" s="6"/>
      <c r="D781" s="6"/>
      <c r="E781" s="6"/>
      <c r="F781" s="6"/>
      <c r="G781" s="6"/>
    </row>
    <row r="782" spans="2:7" ht="12.75">
      <c r="B782" s="6"/>
      <c r="C782" s="6"/>
      <c r="D782" s="6"/>
      <c r="E782" s="6"/>
      <c r="F782" s="6"/>
      <c r="G782" s="6"/>
    </row>
    <row r="783" spans="2:7" ht="12.75">
      <c r="B783" s="6"/>
      <c r="C783" s="6"/>
      <c r="D783" s="6"/>
      <c r="E783" s="6"/>
      <c r="F783" s="6"/>
      <c r="G783" s="6"/>
    </row>
    <row r="784" spans="2:7" ht="12.75">
      <c r="B784" s="6"/>
      <c r="C784" s="6"/>
      <c r="D784" s="6"/>
      <c r="E784" s="6"/>
      <c r="F784" s="6"/>
      <c r="G784" s="6"/>
    </row>
    <row r="785" spans="2:7" ht="12.75">
      <c r="B785" s="6"/>
      <c r="C785" s="6"/>
      <c r="D785" s="6"/>
      <c r="E785" s="6"/>
      <c r="F785" s="6"/>
      <c r="G785" s="6"/>
    </row>
    <row r="786" spans="2:7" ht="12.75">
      <c r="B786" s="6"/>
      <c r="C786" s="6"/>
      <c r="D786" s="6"/>
      <c r="E786" s="6"/>
      <c r="F786" s="6"/>
      <c r="G786" s="6"/>
    </row>
  </sheetData>
  <mergeCells count="1">
    <mergeCell ref="A53:A54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:E93"/>
    </sheetView>
  </sheetViews>
  <sheetFormatPr defaultColWidth="9.140625" defaultRowHeight="12.75"/>
  <cols>
    <col min="1" max="1" width="16.8515625" style="60" customWidth="1"/>
    <col min="2" max="2" width="7.7109375" style="9" customWidth="1"/>
    <col min="3" max="3" width="9.7109375" style="9" customWidth="1"/>
    <col min="4" max="4" width="7.7109375" style="9" customWidth="1"/>
    <col min="5" max="5" width="9.7109375" style="9" customWidth="1"/>
    <col min="6" max="6" width="7.7109375" style="9" customWidth="1"/>
    <col min="7" max="7" width="9.7109375" style="9" customWidth="1"/>
    <col min="8" max="8" width="7.7109375" style="9" customWidth="1"/>
    <col min="9" max="9" width="9.7109375" style="9" customWidth="1"/>
    <col min="10" max="16384" width="9.140625" style="9" customWidth="1"/>
  </cols>
  <sheetData>
    <row r="1" spans="1:9" s="3" customFormat="1" ht="15" customHeight="1">
      <c r="A1" s="1" t="s">
        <v>151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62" t="s">
        <v>282</v>
      </c>
      <c r="B3" s="34"/>
      <c r="C3" s="34"/>
      <c r="D3" s="34"/>
      <c r="E3" s="34"/>
      <c r="F3" s="34"/>
      <c r="I3" s="106" t="s">
        <v>261</v>
      </c>
    </row>
    <row r="4" spans="1:9" s="6" customFormat="1" ht="12.75" customHeight="1">
      <c r="A4" s="132"/>
      <c r="B4" s="153" t="s">
        <v>55</v>
      </c>
      <c r="C4" s="155" t="s">
        <v>283</v>
      </c>
      <c r="D4" s="153" t="s">
        <v>56</v>
      </c>
      <c r="E4" s="155" t="s">
        <v>283</v>
      </c>
      <c r="F4" s="153" t="s">
        <v>57</v>
      </c>
      <c r="G4" s="155" t="s">
        <v>283</v>
      </c>
      <c r="H4" s="153" t="s">
        <v>58</v>
      </c>
      <c r="I4" s="155" t="s">
        <v>283</v>
      </c>
    </row>
    <row r="5" spans="1:9" s="6" customFormat="1" ht="12.75">
      <c r="A5" s="133"/>
      <c r="B5" s="154"/>
      <c r="C5" s="156"/>
      <c r="D5" s="154"/>
      <c r="E5" s="156"/>
      <c r="F5" s="154"/>
      <c r="G5" s="156"/>
      <c r="H5" s="154"/>
      <c r="I5" s="156"/>
    </row>
    <row r="6" spans="1:9" s="6" customFormat="1" ht="12.75">
      <c r="A6" s="65" t="s">
        <v>59</v>
      </c>
      <c r="B6" s="66">
        <v>201706</v>
      </c>
      <c r="C6" s="66">
        <v>98.31308153845404</v>
      </c>
      <c r="D6" s="66">
        <v>199441</v>
      </c>
      <c r="E6" s="66">
        <v>100.37494463904659</v>
      </c>
      <c r="F6" s="66">
        <v>742703</v>
      </c>
      <c r="G6" s="66">
        <v>100.28260487976128</v>
      </c>
      <c r="H6" s="66">
        <v>135523</v>
      </c>
      <c r="I6" s="66">
        <v>99.84822698170619</v>
      </c>
    </row>
    <row r="7" spans="1:9" ht="12.75">
      <c r="A7" s="69" t="s">
        <v>60</v>
      </c>
      <c r="B7" s="70">
        <v>6949</v>
      </c>
      <c r="C7" s="70">
        <v>98.03893905191873</v>
      </c>
      <c r="D7" s="70">
        <v>14811</v>
      </c>
      <c r="E7" s="70">
        <v>100.07432432432432</v>
      </c>
      <c r="F7" s="70">
        <v>81742</v>
      </c>
      <c r="G7" s="70">
        <v>100.54119209859536</v>
      </c>
      <c r="H7" s="78">
        <v>14046</v>
      </c>
      <c r="I7" s="70">
        <v>100.68817204301075</v>
      </c>
    </row>
    <row r="8" spans="1:9" ht="12.75">
      <c r="A8" s="53" t="s">
        <v>61</v>
      </c>
      <c r="B8" s="72">
        <v>551</v>
      </c>
      <c r="C8" s="72">
        <v>99.27927927927928</v>
      </c>
      <c r="D8" s="72">
        <v>968</v>
      </c>
      <c r="E8" s="72">
        <v>97.87664307381193</v>
      </c>
      <c r="F8" s="72">
        <v>4819</v>
      </c>
      <c r="G8" s="72">
        <v>100.73160535117056</v>
      </c>
      <c r="H8" s="72">
        <v>834</v>
      </c>
      <c r="I8" s="72">
        <v>99.40405244338498</v>
      </c>
    </row>
    <row r="9" spans="1:9" ht="12.75">
      <c r="A9" s="53" t="s">
        <v>62</v>
      </c>
      <c r="B9" s="72">
        <v>1400</v>
      </c>
      <c r="C9" s="72">
        <v>97.83368273934312</v>
      </c>
      <c r="D9" s="72">
        <v>2362</v>
      </c>
      <c r="E9" s="72">
        <v>99.83093829247676</v>
      </c>
      <c r="F9" s="72">
        <v>14403</v>
      </c>
      <c r="G9" s="72">
        <v>100.74846110800225</v>
      </c>
      <c r="H9" s="72">
        <v>2528</v>
      </c>
      <c r="I9" s="72">
        <v>100.31746031746032</v>
      </c>
    </row>
    <row r="10" spans="1:9" ht="12.75">
      <c r="A10" s="53" t="s">
        <v>63</v>
      </c>
      <c r="B10" s="72">
        <v>530</v>
      </c>
      <c r="C10" s="72">
        <v>94.64285714285714</v>
      </c>
      <c r="D10" s="72">
        <v>1264</v>
      </c>
      <c r="E10" s="72">
        <v>100.39714058776808</v>
      </c>
      <c r="F10" s="72">
        <v>7496</v>
      </c>
      <c r="G10" s="72">
        <v>100.17372711479354</v>
      </c>
      <c r="H10" s="72">
        <v>1341</v>
      </c>
      <c r="I10" s="72">
        <v>101.13122171945702</v>
      </c>
    </row>
    <row r="11" spans="1:9" ht="12.75">
      <c r="A11" s="53" t="s">
        <v>64</v>
      </c>
      <c r="B11" s="72">
        <v>694</v>
      </c>
      <c r="C11" s="72">
        <v>97.74647887323944</v>
      </c>
      <c r="D11" s="72">
        <v>1403</v>
      </c>
      <c r="E11" s="72">
        <v>99.50354609929079</v>
      </c>
      <c r="F11" s="72">
        <v>13761</v>
      </c>
      <c r="G11" s="72">
        <v>100.37199124726477</v>
      </c>
      <c r="H11" s="72">
        <v>2174</v>
      </c>
      <c r="I11" s="72">
        <v>100.64814814814815</v>
      </c>
    </row>
    <row r="12" spans="1:9" ht="12.75">
      <c r="A12" s="53" t="s">
        <v>65</v>
      </c>
      <c r="B12" s="72">
        <v>933</v>
      </c>
      <c r="C12" s="72">
        <v>96.98544698544698</v>
      </c>
      <c r="D12" s="72">
        <v>1628</v>
      </c>
      <c r="E12" s="72">
        <v>100.80495356037152</v>
      </c>
      <c r="F12" s="72">
        <v>16333</v>
      </c>
      <c r="G12" s="72">
        <v>100.47985235312211</v>
      </c>
      <c r="H12" s="72">
        <v>2495</v>
      </c>
      <c r="I12" s="72">
        <v>101.54660154660155</v>
      </c>
    </row>
    <row r="13" spans="1:9" ht="12.75">
      <c r="A13" s="53" t="s">
        <v>66</v>
      </c>
      <c r="B13" s="72">
        <v>1333</v>
      </c>
      <c r="C13" s="72">
        <v>99.03417533432392</v>
      </c>
      <c r="D13" s="72">
        <v>2620</v>
      </c>
      <c r="E13" s="72">
        <v>100.07639419404126</v>
      </c>
      <c r="F13" s="72">
        <v>8982</v>
      </c>
      <c r="G13" s="72">
        <v>100.41363890441588</v>
      </c>
      <c r="H13" s="72">
        <v>1689</v>
      </c>
      <c r="I13" s="72">
        <v>100.05924170616115</v>
      </c>
    </row>
    <row r="14" spans="1:9" ht="12.75">
      <c r="A14" s="53" t="s">
        <v>67</v>
      </c>
      <c r="B14" s="72">
        <v>738</v>
      </c>
      <c r="C14" s="72">
        <v>98.92761394101876</v>
      </c>
      <c r="D14" s="72">
        <v>2579</v>
      </c>
      <c r="E14" s="72">
        <v>101.25638005496663</v>
      </c>
      <c r="F14" s="72">
        <v>8021</v>
      </c>
      <c r="G14" s="72">
        <v>100.61465127947817</v>
      </c>
      <c r="H14" s="72">
        <v>1420</v>
      </c>
      <c r="I14" s="72">
        <v>100.70921985815602</v>
      </c>
    </row>
    <row r="15" spans="1:9" ht="12.75">
      <c r="A15" s="53" t="s">
        <v>68</v>
      </c>
      <c r="B15" s="72">
        <v>770</v>
      </c>
      <c r="C15" s="72">
        <v>98.97172236503856</v>
      </c>
      <c r="D15" s="72">
        <v>1987</v>
      </c>
      <c r="E15" s="72">
        <v>99.54909819639278</v>
      </c>
      <c r="F15" s="72">
        <v>7927</v>
      </c>
      <c r="G15" s="72">
        <v>100.89092528955072</v>
      </c>
      <c r="H15" s="72">
        <v>1565</v>
      </c>
      <c r="I15" s="72">
        <v>100.96774193548387</v>
      </c>
    </row>
    <row r="16" spans="1:9" ht="12.75">
      <c r="A16" s="74" t="s">
        <v>69</v>
      </c>
      <c r="B16" s="70">
        <v>16845</v>
      </c>
      <c r="C16" s="70">
        <v>98.19867086393845</v>
      </c>
      <c r="D16" s="70">
        <v>19743</v>
      </c>
      <c r="E16" s="70">
        <v>100.1572646103896</v>
      </c>
      <c r="F16" s="70">
        <v>76332</v>
      </c>
      <c r="G16" s="70">
        <v>100.29827212403917</v>
      </c>
      <c r="H16" s="70">
        <v>12771</v>
      </c>
      <c r="I16" s="70">
        <v>99.96868884540118</v>
      </c>
    </row>
    <row r="17" spans="1:9" ht="12.75">
      <c r="A17" s="53" t="s">
        <v>70</v>
      </c>
      <c r="B17" s="72">
        <v>4319</v>
      </c>
      <c r="C17" s="72">
        <v>98.9234997709574</v>
      </c>
      <c r="D17" s="72">
        <v>5196</v>
      </c>
      <c r="E17" s="72">
        <v>100.5612541126379</v>
      </c>
      <c r="F17" s="72">
        <v>16269</v>
      </c>
      <c r="G17" s="72">
        <v>100.28354804906614</v>
      </c>
      <c r="H17" s="72">
        <v>2710</v>
      </c>
      <c r="I17" s="72">
        <v>99.85261606484893</v>
      </c>
    </row>
    <row r="18" spans="1:9" ht="12.75">
      <c r="A18" s="53" t="s">
        <v>71</v>
      </c>
      <c r="B18" s="72">
        <v>3765</v>
      </c>
      <c r="C18" s="72">
        <v>98.37993206166709</v>
      </c>
      <c r="D18" s="72">
        <v>3436</v>
      </c>
      <c r="E18" s="72">
        <v>99.97090485888856</v>
      </c>
      <c r="F18" s="72">
        <v>13000</v>
      </c>
      <c r="G18" s="72">
        <v>100.46367851622875</v>
      </c>
      <c r="H18" s="72">
        <v>2158</v>
      </c>
      <c r="I18" s="72">
        <v>100.13921113689095</v>
      </c>
    </row>
    <row r="19" spans="1:9" ht="12.75">
      <c r="A19" s="53" t="s">
        <v>72</v>
      </c>
      <c r="B19" s="72">
        <v>1264</v>
      </c>
      <c r="C19" s="72">
        <v>96.85823754789273</v>
      </c>
      <c r="D19" s="72">
        <v>1298</v>
      </c>
      <c r="E19" s="72">
        <v>100.15432098765432</v>
      </c>
      <c r="F19" s="72">
        <v>6316</v>
      </c>
      <c r="G19" s="72">
        <v>100.36548546003496</v>
      </c>
      <c r="H19" s="72">
        <v>1114</v>
      </c>
      <c r="I19" s="72">
        <v>99.82078853046595</v>
      </c>
    </row>
    <row r="20" spans="1:9" ht="12.75">
      <c r="A20" s="53" t="s">
        <v>73</v>
      </c>
      <c r="B20" s="72">
        <v>1671</v>
      </c>
      <c r="C20" s="72">
        <v>97.77647747220597</v>
      </c>
      <c r="D20" s="72">
        <v>2372</v>
      </c>
      <c r="E20" s="72">
        <v>100.29598308668075</v>
      </c>
      <c r="F20" s="72">
        <v>8434</v>
      </c>
      <c r="G20" s="72">
        <v>99.96444233732369</v>
      </c>
      <c r="H20" s="72">
        <v>1340</v>
      </c>
      <c r="I20" s="72">
        <v>100.374531835206</v>
      </c>
    </row>
    <row r="21" spans="1:9" ht="12.75">
      <c r="A21" s="53" t="s">
        <v>74</v>
      </c>
      <c r="B21" s="72">
        <v>1544</v>
      </c>
      <c r="C21" s="72">
        <v>96.74185463659147</v>
      </c>
      <c r="D21" s="72">
        <v>1674</v>
      </c>
      <c r="E21" s="72">
        <v>99.94029850746269</v>
      </c>
      <c r="F21" s="72">
        <v>8274</v>
      </c>
      <c r="G21" s="72">
        <v>100.33955857385399</v>
      </c>
      <c r="H21" s="72">
        <v>1405</v>
      </c>
      <c r="I21" s="72">
        <v>99.5042492917847</v>
      </c>
    </row>
    <row r="22" spans="1:9" ht="12.75">
      <c r="A22" s="53" t="s">
        <v>75</v>
      </c>
      <c r="B22" s="72">
        <v>1378</v>
      </c>
      <c r="C22" s="72">
        <v>97.79985805535841</v>
      </c>
      <c r="D22" s="72">
        <v>1281</v>
      </c>
      <c r="E22" s="72">
        <v>100.47058823529412</v>
      </c>
      <c r="F22" s="72">
        <v>6613</v>
      </c>
      <c r="G22" s="72">
        <v>100.39471686655534</v>
      </c>
      <c r="H22" s="72">
        <v>1086</v>
      </c>
      <c r="I22" s="72">
        <v>100.46253469010176</v>
      </c>
    </row>
    <row r="23" spans="1:9" ht="12.75">
      <c r="A23" s="53" t="s">
        <v>76</v>
      </c>
      <c r="B23" s="72">
        <v>2904</v>
      </c>
      <c r="C23" s="72">
        <v>98.70836165873556</v>
      </c>
      <c r="D23" s="72">
        <v>4486</v>
      </c>
      <c r="E23" s="72">
        <v>99.75539248387814</v>
      </c>
      <c r="F23" s="72">
        <v>17426</v>
      </c>
      <c r="G23" s="72">
        <v>100.2704413372461</v>
      </c>
      <c r="H23" s="72">
        <v>2958</v>
      </c>
      <c r="I23" s="72">
        <v>99.86495611073599</v>
      </c>
    </row>
    <row r="24" spans="1:9" ht="12.75">
      <c r="A24" s="74" t="s">
        <v>77</v>
      </c>
      <c r="B24" s="70">
        <v>13911</v>
      </c>
      <c r="C24" s="70">
        <v>97.83388423939799</v>
      </c>
      <c r="D24" s="70">
        <v>21474</v>
      </c>
      <c r="E24" s="70">
        <v>99.96741306270658</v>
      </c>
      <c r="F24" s="70">
        <v>81515</v>
      </c>
      <c r="G24" s="70">
        <v>100.25828669823504</v>
      </c>
      <c r="H24" s="70">
        <v>13270</v>
      </c>
      <c r="I24" s="70">
        <v>99.6695208051675</v>
      </c>
    </row>
    <row r="25" spans="1:9" ht="12.75">
      <c r="A25" s="53" t="s">
        <v>78</v>
      </c>
      <c r="B25" s="72">
        <v>1056</v>
      </c>
      <c r="C25" s="72">
        <v>97.50692520775624</v>
      </c>
      <c r="D25" s="72">
        <v>1466</v>
      </c>
      <c r="E25" s="72">
        <v>99.18809201623816</v>
      </c>
      <c r="F25" s="72">
        <v>5230</v>
      </c>
      <c r="G25" s="72">
        <v>100.3646133179812</v>
      </c>
      <c r="H25" s="72">
        <v>854</v>
      </c>
      <c r="I25" s="72">
        <v>99.1869918699187</v>
      </c>
    </row>
    <row r="26" spans="1:9" ht="12.75">
      <c r="A26" s="53" t="s">
        <v>79</v>
      </c>
      <c r="B26" s="72">
        <v>1458</v>
      </c>
      <c r="C26" s="72">
        <v>96.36483807005949</v>
      </c>
      <c r="D26" s="72">
        <v>1715</v>
      </c>
      <c r="E26" s="72">
        <v>99.88351776354106</v>
      </c>
      <c r="F26" s="72">
        <v>8427</v>
      </c>
      <c r="G26" s="72">
        <v>100.39313795568263</v>
      </c>
      <c r="H26" s="72">
        <v>1295</v>
      </c>
      <c r="I26" s="72">
        <v>98.40425531914893</v>
      </c>
    </row>
    <row r="27" spans="1:9" ht="12.75">
      <c r="A27" s="53" t="s">
        <v>80</v>
      </c>
      <c r="B27" s="72">
        <v>697</v>
      </c>
      <c r="C27" s="72">
        <v>98.44632768361582</v>
      </c>
      <c r="D27" s="72">
        <v>838</v>
      </c>
      <c r="E27" s="72">
        <v>99.1715976331361</v>
      </c>
      <c r="F27" s="72">
        <v>3608</v>
      </c>
      <c r="G27" s="72">
        <v>100.3058103975535</v>
      </c>
      <c r="H27" s="72">
        <v>508</v>
      </c>
      <c r="I27" s="72">
        <v>101.19521912350598</v>
      </c>
    </row>
    <row r="28" spans="1:9" ht="12.75">
      <c r="A28" s="53" t="s">
        <v>81</v>
      </c>
      <c r="B28" s="72">
        <v>1487</v>
      </c>
      <c r="C28" s="72">
        <v>97.63624425476034</v>
      </c>
      <c r="D28" s="72">
        <v>1795</v>
      </c>
      <c r="E28" s="72">
        <v>101.06981981981981</v>
      </c>
      <c r="F28" s="72">
        <v>8200</v>
      </c>
      <c r="G28" s="72">
        <v>100.31808172253487</v>
      </c>
      <c r="H28" s="72">
        <v>1276</v>
      </c>
      <c r="I28" s="72">
        <v>98.83810999225406</v>
      </c>
    </row>
    <row r="29" spans="1:9" ht="12.75">
      <c r="A29" s="53" t="s">
        <v>82</v>
      </c>
      <c r="B29" s="72">
        <v>1560</v>
      </c>
      <c r="C29" s="72">
        <v>97.92843691148776</v>
      </c>
      <c r="D29" s="72">
        <v>1931</v>
      </c>
      <c r="E29" s="72">
        <v>100.8355091383812</v>
      </c>
      <c r="F29" s="72">
        <v>6201</v>
      </c>
      <c r="G29" s="72">
        <v>100.323572237502</v>
      </c>
      <c r="H29" s="72">
        <v>1057</v>
      </c>
      <c r="I29" s="72">
        <v>100.28462998102468</v>
      </c>
    </row>
    <row r="30" spans="1:9" ht="12.75">
      <c r="A30" s="53" t="s">
        <v>83</v>
      </c>
      <c r="B30" s="72">
        <v>1653</v>
      </c>
      <c r="C30" s="72">
        <v>98.51013110846245</v>
      </c>
      <c r="D30" s="72">
        <v>3791</v>
      </c>
      <c r="E30" s="72">
        <v>99.73691133912128</v>
      </c>
      <c r="F30" s="72">
        <v>9326</v>
      </c>
      <c r="G30" s="72">
        <v>100.17185821697099</v>
      </c>
      <c r="H30" s="72">
        <v>1617</v>
      </c>
      <c r="I30" s="72">
        <v>100</v>
      </c>
    </row>
    <row r="31" spans="1:9" ht="12.75">
      <c r="A31" s="53" t="s">
        <v>84</v>
      </c>
      <c r="B31" s="72">
        <v>3212</v>
      </c>
      <c r="C31" s="72">
        <v>98.2262996941896</v>
      </c>
      <c r="D31" s="72">
        <v>4896</v>
      </c>
      <c r="E31" s="72">
        <v>99.9795793342863</v>
      </c>
      <c r="F31" s="72">
        <v>18989</v>
      </c>
      <c r="G31" s="72">
        <v>100.25341851011034</v>
      </c>
      <c r="H31" s="72">
        <v>3124</v>
      </c>
      <c r="I31" s="72">
        <v>99.77642925582882</v>
      </c>
    </row>
    <row r="32" spans="1:9" ht="12.75">
      <c r="A32" s="53" t="s">
        <v>85</v>
      </c>
      <c r="B32" s="72">
        <v>813</v>
      </c>
      <c r="C32" s="72">
        <v>97.95180722891567</v>
      </c>
      <c r="D32" s="72">
        <v>2284</v>
      </c>
      <c r="E32" s="72">
        <v>99.52069716775598</v>
      </c>
      <c r="F32" s="72">
        <v>6331</v>
      </c>
      <c r="G32" s="72">
        <v>100.26924295216979</v>
      </c>
      <c r="H32" s="72">
        <v>1069</v>
      </c>
      <c r="I32" s="72">
        <v>99.90654205607477</v>
      </c>
    </row>
    <row r="33" spans="1:9" ht="12.75">
      <c r="A33" s="69" t="s">
        <v>86</v>
      </c>
      <c r="B33" s="72">
        <v>1975</v>
      </c>
      <c r="C33" s="72">
        <v>97.72389905987136</v>
      </c>
      <c r="D33" s="72">
        <v>2758</v>
      </c>
      <c r="E33" s="72">
        <v>100.03627130939428</v>
      </c>
      <c r="F33" s="72">
        <v>15203</v>
      </c>
      <c r="G33" s="72">
        <v>100.13172627280511</v>
      </c>
      <c r="H33" s="72">
        <v>2470</v>
      </c>
      <c r="I33" s="72">
        <v>99.91909385113269</v>
      </c>
    </row>
    <row r="34" spans="1:9" ht="12.75">
      <c r="A34" s="74" t="s">
        <v>87</v>
      </c>
      <c r="B34" s="70">
        <v>32889</v>
      </c>
      <c r="C34" s="70">
        <v>98.48480311423866</v>
      </c>
      <c r="D34" s="70">
        <v>29438</v>
      </c>
      <c r="E34" s="70">
        <v>100.29299536658489</v>
      </c>
      <c r="F34" s="70">
        <v>93906</v>
      </c>
      <c r="G34" s="70">
        <v>100.27442898482633</v>
      </c>
      <c r="H34" s="70">
        <v>15762</v>
      </c>
      <c r="I34" s="70">
        <v>99.98731286475514</v>
      </c>
    </row>
    <row r="35" spans="1:9" ht="12.75">
      <c r="A35" s="48" t="s">
        <v>88</v>
      </c>
      <c r="B35" s="76">
        <v>5109</v>
      </c>
      <c r="C35" s="76">
        <v>98.45827712468683</v>
      </c>
      <c r="D35" s="76">
        <v>4325</v>
      </c>
      <c r="E35" s="76">
        <v>100.25498377375985</v>
      </c>
      <c r="F35" s="76">
        <v>13243</v>
      </c>
      <c r="G35" s="76">
        <v>100.3333585877718</v>
      </c>
      <c r="H35" s="76">
        <v>2229</v>
      </c>
      <c r="I35" s="76">
        <v>98.7156775907883</v>
      </c>
    </row>
    <row r="36" spans="1:9" ht="12.75">
      <c r="A36" s="53" t="s">
        <v>89</v>
      </c>
      <c r="B36" s="72">
        <v>7473</v>
      </c>
      <c r="C36" s="72">
        <v>99.05885471898198</v>
      </c>
      <c r="D36" s="72">
        <v>7367</v>
      </c>
      <c r="E36" s="72">
        <v>100.53220524017468</v>
      </c>
      <c r="F36" s="72">
        <v>15742</v>
      </c>
      <c r="G36" s="72">
        <v>100.20369191597709</v>
      </c>
      <c r="H36" s="72">
        <v>2584</v>
      </c>
      <c r="I36" s="72">
        <v>99.92266047950503</v>
      </c>
    </row>
    <row r="37" spans="1:9" ht="12.75">
      <c r="A37" s="53" t="s">
        <v>90</v>
      </c>
      <c r="B37" s="72">
        <v>5348</v>
      </c>
      <c r="C37" s="72">
        <v>98.09244314013206</v>
      </c>
      <c r="D37" s="72">
        <v>4992</v>
      </c>
      <c r="E37" s="72">
        <v>100.80775444264944</v>
      </c>
      <c r="F37" s="72">
        <v>23086</v>
      </c>
      <c r="G37" s="72">
        <v>100.3259310764417</v>
      </c>
      <c r="H37" s="72">
        <v>3755</v>
      </c>
      <c r="I37" s="72">
        <v>100.69723786537945</v>
      </c>
    </row>
    <row r="38" spans="1:9" ht="12.75">
      <c r="A38" s="53" t="s">
        <v>91</v>
      </c>
      <c r="B38" s="72">
        <v>8285</v>
      </c>
      <c r="C38" s="72">
        <v>98.17513923450646</v>
      </c>
      <c r="D38" s="72">
        <v>5328</v>
      </c>
      <c r="E38" s="72">
        <v>99.66329966329967</v>
      </c>
      <c r="F38" s="72">
        <v>18733</v>
      </c>
      <c r="G38" s="72">
        <v>100.22470707827296</v>
      </c>
      <c r="H38" s="72">
        <v>3075</v>
      </c>
      <c r="I38" s="72">
        <v>99.80525803310614</v>
      </c>
    </row>
    <row r="39" spans="1:9" ht="12.75">
      <c r="A39" s="53" t="s">
        <v>92</v>
      </c>
      <c r="B39" s="72">
        <v>2930</v>
      </c>
      <c r="C39" s="72">
        <v>99.22113105316626</v>
      </c>
      <c r="D39" s="72">
        <v>1415</v>
      </c>
      <c r="E39" s="72">
        <v>99.85885673959068</v>
      </c>
      <c r="F39" s="72">
        <v>7458</v>
      </c>
      <c r="G39" s="72">
        <v>100.3228410008071</v>
      </c>
      <c r="H39" s="72">
        <v>1279</v>
      </c>
      <c r="I39" s="72">
        <v>99.68823070927513</v>
      </c>
    </row>
    <row r="40" spans="1:9" ht="12.75">
      <c r="A40" s="53" t="s">
        <v>93</v>
      </c>
      <c r="B40" s="72">
        <v>2283</v>
      </c>
      <c r="C40" s="72">
        <v>98.3204134366925</v>
      </c>
      <c r="D40" s="72">
        <v>3453</v>
      </c>
      <c r="E40" s="72">
        <v>100.05795421616924</v>
      </c>
      <c r="F40" s="72">
        <v>9959</v>
      </c>
      <c r="G40" s="72">
        <v>100.38302590464671</v>
      </c>
      <c r="H40" s="72">
        <v>1789</v>
      </c>
      <c r="I40" s="72">
        <v>100.84554678692221</v>
      </c>
    </row>
    <row r="41" spans="1:9" ht="12.75">
      <c r="A41" s="69" t="s">
        <v>94</v>
      </c>
      <c r="B41" s="78">
        <v>1461</v>
      </c>
      <c r="C41" s="78">
        <v>97.66042780748663</v>
      </c>
      <c r="D41" s="78">
        <v>2558</v>
      </c>
      <c r="E41" s="78">
        <v>100.5503144654088</v>
      </c>
      <c r="F41" s="78">
        <v>5685</v>
      </c>
      <c r="G41" s="78">
        <v>100.03519267992257</v>
      </c>
      <c r="H41" s="78">
        <v>1051</v>
      </c>
      <c r="I41" s="78">
        <v>99.81006647673314</v>
      </c>
    </row>
    <row r="42" spans="1:9" ht="12.75">
      <c r="A42" s="74" t="s">
        <v>95</v>
      </c>
      <c r="B42" s="70">
        <v>17995</v>
      </c>
      <c r="C42" s="70">
        <v>97.37027217141929</v>
      </c>
      <c r="D42" s="70">
        <v>30324</v>
      </c>
      <c r="E42" s="70">
        <v>100.32090515102392</v>
      </c>
      <c r="F42" s="70">
        <v>98096</v>
      </c>
      <c r="G42" s="70">
        <v>100.28010059086914</v>
      </c>
      <c r="H42" s="70">
        <v>18313</v>
      </c>
      <c r="I42" s="70">
        <v>99.84189292334533</v>
      </c>
    </row>
    <row r="43" spans="1:9" ht="12.75">
      <c r="A43" s="53" t="s">
        <v>96</v>
      </c>
      <c r="B43" s="72">
        <v>1007</v>
      </c>
      <c r="C43" s="72">
        <v>97.57751937984496</v>
      </c>
      <c r="D43" s="72">
        <v>1377</v>
      </c>
      <c r="E43" s="72">
        <v>99.78260869565217</v>
      </c>
      <c r="F43" s="72">
        <v>4415</v>
      </c>
      <c r="G43" s="72">
        <v>100.22701475595915</v>
      </c>
      <c r="H43" s="72">
        <v>889</v>
      </c>
      <c r="I43" s="72">
        <v>98.44961240310077</v>
      </c>
    </row>
    <row r="44" spans="1:9" ht="12.75">
      <c r="A44" s="53" t="s">
        <v>97</v>
      </c>
      <c r="B44" s="72">
        <v>2255</v>
      </c>
      <c r="C44" s="72">
        <v>97.36614853195165</v>
      </c>
      <c r="D44" s="72">
        <v>6321</v>
      </c>
      <c r="E44" s="72">
        <v>100.23786869647955</v>
      </c>
      <c r="F44" s="72">
        <v>12544</v>
      </c>
      <c r="G44" s="72">
        <v>100.3680588894223</v>
      </c>
      <c r="H44" s="72">
        <v>2388</v>
      </c>
      <c r="I44" s="72">
        <v>99.87452948557089</v>
      </c>
    </row>
    <row r="45" spans="1:9" ht="12.75">
      <c r="A45" s="53" t="s">
        <v>98</v>
      </c>
      <c r="B45" s="72">
        <v>1180</v>
      </c>
      <c r="C45" s="72">
        <v>96.72131147540983</v>
      </c>
      <c r="D45" s="72">
        <v>1218</v>
      </c>
      <c r="E45" s="72">
        <v>100</v>
      </c>
      <c r="F45" s="72">
        <v>5729</v>
      </c>
      <c r="G45" s="72">
        <v>100.33274956217161</v>
      </c>
      <c r="H45" s="72">
        <v>1182</v>
      </c>
      <c r="I45" s="72">
        <v>99.6627318718381</v>
      </c>
    </row>
    <row r="46" spans="1:9" ht="12.75">
      <c r="A46" s="53" t="s">
        <v>99</v>
      </c>
      <c r="B46" s="72">
        <v>1014</v>
      </c>
      <c r="C46" s="72">
        <v>95.30075187969925</v>
      </c>
      <c r="D46" s="72">
        <v>1205</v>
      </c>
      <c r="E46" s="72">
        <v>100.66833751044277</v>
      </c>
      <c r="F46" s="72">
        <v>4879</v>
      </c>
      <c r="G46" s="72">
        <v>100.32901501130989</v>
      </c>
      <c r="H46" s="72">
        <v>856</v>
      </c>
      <c r="I46" s="72">
        <v>99.30394431554525</v>
      </c>
    </row>
    <row r="47" spans="1:9" ht="12.75">
      <c r="A47" s="53" t="s">
        <v>100</v>
      </c>
      <c r="B47" s="72">
        <v>1998</v>
      </c>
      <c r="C47" s="72">
        <v>97.41589468551925</v>
      </c>
      <c r="D47" s="72">
        <v>2853</v>
      </c>
      <c r="E47" s="72">
        <v>99.89495798319328</v>
      </c>
      <c r="F47" s="72">
        <v>10093</v>
      </c>
      <c r="G47" s="72">
        <v>100.04956383822363</v>
      </c>
      <c r="H47" s="72">
        <v>1677</v>
      </c>
      <c r="I47" s="72">
        <v>99.28952042628775</v>
      </c>
    </row>
    <row r="48" spans="1:9" ht="12.75">
      <c r="A48" s="53" t="s">
        <v>101</v>
      </c>
      <c r="B48" s="72">
        <v>2546</v>
      </c>
      <c r="C48" s="72">
        <v>97.7726574500768</v>
      </c>
      <c r="D48" s="72">
        <v>5512</v>
      </c>
      <c r="E48" s="72">
        <v>99.36902830358753</v>
      </c>
      <c r="F48" s="72">
        <v>13571</v>
      </c>
      <c r="G48" s="72">
        <v>99.89694516010306</v>
      </c>
      <c r="H48" s="72">
        <v>2163</v>
      </c>
      <c r="I48" s="72">
        <v>99.72337482710927</v>
      </c>
    </row>
    <row r="49" spans="1:9" ht="12.75">
      <c r="A49" s="53" t="s">
        <v>102</v>
      </c>
      <c r="B49" s="72">
        <v>1163</v>
      </c>
      <c r="C49" s="72">
        <v>96.3545981772991</v>
      </c>
      <c r="D49" s="72">
        <v>1933</v>
      </c>
      <c r="E49" s="72">
        <v>99.63917525773196</v>
      </c>
      <c r="F49" s="72">
        <v>8830</v>
      </c>
      <c r="G49" s="72">
        <v>100.27254144901204</v>
      </c>
      <c r="H49" s="72">
        <v>2425</v>
      </c>
      <c r="I49" s="72">
        <v>99.63023829087922</v>
      </c>
    </row>
    <row r="50" spans="1:9" ht="12.75">
      <c r="A50" s="53" t="s">
        <v>103</v>
      </c>
      <c r="B50" s="72">
        <v>2056</v>
      </c>
      <c r="C50" s="72">
        <v>98.42029679272379</v>
      </c>
      <c r="D50" s="72">
        <v>2520</v>
      </c>
      <c r="E50" s="72">
        <v>101.28617363344053</v>
      </c>
      <c r="F50" s="72">
        <v>8279</v>
      </c>
      <c r="G50" s="72">
        <v>100.41237113402062</v>
      </c>
      <c r="H50" s="72">
        <v>1560</v>
      </c>
      <c r="I50" s="72">
        <v>100.38610038610038</v>
      </c>
    </row>
    <row r="51" spans="1:9" ht="12.75">
      <c r="A51" s="53" t="s">
        <v>104</v>
      </c>
      <c r="B51" s="72">
        <v>631</v>
      </c>
      <c r="C51" s="72">
        <v>96.77914110429448</v>
      </c>
      <c r="D51" s="72">
        <v>1059</v>
      </c>
      <c r="E51" s="72">
        <v>99.90566037735849</v>
      </c>
      <c r="F51" s="72">
        <v>2159</v>
      </c>
      <c r="G51" s="72">
        <v>100.65268065268064</v>
      </c>
      <c r="H51" s="72">
        <v>324</v>
      </c>
      <c r="I51" s="72">
        <v>102.85714285714285</v>
      </c>
    </row>
    <row r="52" spans="1:9" ht="12.75">
      <c r="A52" s="53" t="s">
        <v>105</v>
      </c>
      <c r="B52" s="72">
        <v>614</v>
      </c>
      <c r="C52" s="72">
        <v>95.1937984496124</v>
      </c>
      <c r="D52" s="72">
        <v>1017</v>
      </c>
      <c r="E52" s="72">
        <v>102.10843373493977</v>
      </c>
      <c r="F52" s="72">
        <v>5149</v>
      </c>
      <c r="G52" s="72">
        <v>100.4291008386971</v>
      </c>
      <c r="H52" s="72">
        <v>1126</v>
      </c>
      <c r="I52" s="72">
        <v>101.44144144144146</v>
      </c>
    </row>
    <row r="53" spans="1:9" ht="12.75">
      <c r="A53" s="69" t="s">
        <v>106</v>
      </c>
      <c r="B53" s="78">
        <v>3531</v>
      </c>
      <c r="C53" s="78">
        <v>98.05609552901971</v>
      </c>
      <c r="D53" s="78">
        <v>5309</v>
      </c>
      <c r="E53" s="78">
        <v>101.3361328497805</v>
      </c>
      <c r="F53" s="78">
        <v>22448</v>
      </c>
      <c r="G53" s="78">
        <v>100.43847874720358</v>
      </c>
      <c r="H53" s="78">
        <v>3723</v>
      </c>
      <c r="I53" s="78">
        <v>99.8390989541432</v>
      </c>
    </row>
    <row r="54" spans="1:9" ht="12.75" customHeight="1">
      <c r="A54" s="74" t="s">
        <v>107</v>
      </c>
      <c r="B54" s="78">
        <v>37176</v>
      </c>
      <c r="C54" s="78">
        <v>98.36481981266869</v>
      </c>
      <c r="D54" s="78">
        <v>21008</v>
      </c>
      <c r="E54" s="78">
        <v>100.61784568226449</v>
      </c>
      <c r="F54" s="78">
        <v>89452</v>
      </c>
      <c r="G54" s="78">
        <v>100.28026277437725</v>
      </c>
      <c r="H54" s="78">
        <v>16132</v>
      </c>
      <c r="I54" s="78">
        <v>99.82055565868448</v>
      </c>
    </row>
    <row r="55" spans="1:9" ht="12.75">
      <c r="A55" s="53" t="s">
        <v>108</v>
      </c>
      <c r="B55" s="72">
        <v>2316</v>
      </c>
      <c r="C55" s="72">
        <v>96.94432817078275</v>
      </c>
      <c r="D55" s="72">
        <v>1987</v>
      </c>
      <c r="E55" s="72">
        <v>100</v>
      </c>
      <c r="F55" s="72">
        <v>15578</v>
      </c>
      <c r="G55" s="72">
        <v>100.36724437858386</v>
      </c>
      <c r="H55" s="72">
        <v>2261</v>
      </c>
      <c r="I55" s="72">
        <v>99.60352422907489</v>
      </c>
    </row>
    <row r="56" spans="1:9" ht="12.75">
      <c r="A56" s="53" t="s">
        <v>109</v>
      </c>
      <c r="B56" s="72">
        <v>866</v>
      </c>
      <c r="C56" s="72">
        <v>96.11542730299666</v>
      </c>
      <c r="D56" s="72">
        <v>408</v>
      </c>
      <c r="E56" s="72">
        <v>100.49261083743843</v>
      </c>
      <c r="F56" s="72">
        <v>2339</v>
      </c>
      <c r="G56" s="72">
        <v>99.82927870251814</v>
      </c>
      <c r="H56" s="72">
        <v>436</v>
      </c>
      <c r="I56" s="72">
        <v>100.22988505747125</v>
      </c>
    </row>
    <row r="57" spans="1:9" s="3" customFormat="1" ht="15" customHeight="1">
      <c r="A57" s="53" t="s">
        <v>110</v>
      </c>
      <c r="B57" s="72">
        <v>2613</v>
      </c>
      <c r="C57" s="72">
        <v>97.46363297277135</v>
      </c>
      <c r="D57" s="72">
        <v>1046</v>
      </c>
      <c r="E57" s="72">
        <v>101.06280193236714</v>
      </c>
      <c r="F57" s="72">
        <v>8668</v>
      </c>
      <c r="G57" s="72">
        <v>100.04616805170824</v>
      </c>
      <c r="H57" s="72">
        <v>1547</v>
      </c>
      <c r="I57" s="72">
        <v>100.1294498381877</v>
      </c>
    </row>
    <row r="58" spans="1:9" s="3" customFormat="1" ht="15" customHeight="1">
      <c r="A58" s="53" t="s">
        <v>111</v>
      </c>
      <c r="B58" s="72">
        <v>1728</v>
      </c>
      <c r="C58" s="72">
        <v>98.40546697038725</v>
      </c>
      <c r="D58" s="72">
        <v>673</v>
      </c>
      <c r="E58" s="72">
        <v>103.22085889570552</v>
      </c>
      <c r="F58" s="72">
        <v>4390</v>
      </c>
      <c r="G58" s="72">
        <v>100.36579789666209</v>
      </c>
      <c r="H58" s="72">
        <v>752</v>
      </c>
      <c r="I58" s="72">
        <v>100.40053404539387</v>
      </c>
    </row>
    <row r="59" spans="1:9" s="6" customFormat="1" ht="15" customHeight="1">
      <c r="A59" s="53" t="s">
        <v>112</v>
      </c>
      <c r="B59" s="72">
        <v>1353</v>
      </c>
      <c r="C59" s="72">
        <v>96.64285714285714</v>
      </c>
      <c r="D59" s="72">
        <v>931</v>
      </c>
      <c r="E59" s="72">
        <v>100.10752688172042</v>
      </c>
      <c r="F59" s="72">
        <v>3052</v>
      </c>
      <c r="G59" s="72">
        <v>100.16409583196587</v>
      </c>
      <c r="H59" s="72">
        <v>581</v>
      </c>
      <c r="I59" s="72">
        <v>101.57342657342659</v>
      </c>
    </row>
    <row r="60" spans="1:9" s="6" customFormat="1" ht="12.75" customHeight="1">
      <c r="A60" s="53" t="s">
        <v>113</v>
      </c>
      <c r="B60" s="72">
        <v>5148</v>
      </c>
      <c r="C60" s="72">
        <v>99.53596287703016</v>
      </c>
      <c r="D60" s="72">
        <v>4022</v>
      </c>
      <c r="E60" s="72">
        <v>100.75150300601203</v>
      </c>
      <c r="F60" s="72">
        <v>9928</v>
      </c>
      <c r="G60" s="72">
        <v>100.08064516129032</v>
      </c>
      <c r="H60" s="72">
        <v>1970</v>
      </c>
      <c r="I60" s="72">
        <v>99.39455095862765</v>
      </c>
    </row>
    <row r="61" spans="1:9" s="6" customFormat="1" ht="12.75">
      <c r="A61" s="53" t="s">
        <v>114</v>
      </c>
      <c r="B61" s="72">
        <v>1553</v>
      </c>
      <c r="C61" s="72">
        <v>96.57960199004975</v>
      </c>
      <c r="D61" s="72">
        <v>1130</v>
      </c>
      <c r="E61" s="72">
        <v>101.52740341419586</v>
      </c>
      <c r="F61" s="72">
        <v>2959</v>
      </c>
      <c r="G61" s="72">
        <v>100.54366292898402</v>
      </c>
      <c r="H61" s="72">
        <v>556</v>
      </c>
      <c r="I61" s="72">
        <v>102.20588235294117</v>
      </c>
    </row>
    <row r="62" spans="1:9" ht="12.75">
      <c r="A62" s="53" t="s">
        <v>115</v>
      </c>
      <c r="B62" s="72">
        <v>3708</v>
      </c>
      <c r="C62" s="72">
        <v>99.19743178170144</v>
      </c>
      <c r="D62" s="72">
        <v>1549</v>
      </c>
      <c r="E62" s="72">
        <v>100.64977257959715</v>
      </c>
      <c r="F62" s="72">
        <v>5656</v>
      </c>
      <c r="G62" s="72">
        <v>100.4796589092201</v>
      </c>
      <c r="H62" s="72">
        <v>1262</v>
      </c>
      <c r="I62" s="72">
        <v>101.12179487179486</v>
      </c>
    </row>
    <row r="63" spans="1:9" ht="12.75">
      <c r="A63" s="53" t="s">
        <v>116</v>
      </c>
      <c r="B63" s="72">
        <v>8295</v>
      </c>
      <c r="C63" s="72">
        <v>99.09210369131526</v>
      </c>
      <c r="D63" s="72">
        <v>3904</v>
      </c>
      <c r="E63" s="72">
        <v>99.92321474276939</v>
      </c>
      <c r="F63" s="72">
        <v>11284</v>
      </c>
      <c r="G63" s="72">
        <v>100.3914590747331</v>
      </c>
      <c r="H63" s="72">
        <v>2483</v>
      </c>
      <c r="I63" s="72">
        <v>99.20095884938074</v>
      </c>
    </row>
    <row r="64" spans="1:9" ht="12.75">
      <c r="A64" s="53" t="s">
        <v>117</v>
      </c>
      <c r="B64" s="72">
        <v>4104</v>
      </c>
      <c r="C64" s="72">
        <v>98.34651329978433</v>
      </c>
      <c r="D64" s="72">
        <v>1910</v>
      </c>
      <c r="E64" s="72">
        <v>101.00475938656794</v>
      </c>
      <c r="F64" s="72">
        <v>5961</v>
      </c>
      <c r="G64" s="72">
        <v>100.48887390424814</v>
      </c>
      <c r="H64" s="72">
        <v>1109</v>
      </c>
      <c r="I64" s="72">
        <v>98.753339269813</v>
      </c>
    </row>
    <row r="65" spans="1:9" ht="12.75">
      <c r="A65" s="53" t="s">
        <v>118</v>
      </c>
      <c r="B65" s="72">
        <v>2410</v>
      </c>
      <c r="C65" s="72">
        <v>98.6088379705401</v>
      </c>
      <c r="D65" s="72">
        <v>1384</v>
      </c>
      <c r="E65" s="72">
        <v>101.54071900220103</v>
      </c>
      <c r="F65" s="72">
        <v>9600</v>
      </c>
      <c r="G65" s="72">
        <v>100.26109660574411</v>
      </c>
      <c r="H65" s="72">
        <v>1541</v>
      </c>
      <c r="I65" s="72">
        <v>99.48353776630084</v>
      </c>
    </row>
    <row r="66" spans="1:9" ht="12.75">
      <c r="A66" s="53" t="s">
        <v>119</v>
      </c>
      <c r="B66" s="72">
        <v>1195</v>
      </c>
      <c r="C66" s="72">
        <v>98.35390946502058</v>
      </c>
      <c r="D66" s="72">
        <v>911</v>
      </c>
      <c r="E66" s="72">
        <v>100.1098901098901</v>
      </c>
      <c r="F66" s="72">
        <v>3593</v>
      </c>
      <c r="G66" s="72">
        <v>100.58790593505039</v>
      </c>
      <c r="H66" s="72">
        <v>598</v>
      </c>
      <c r="I66" s="72">
        <v>99.17081260364843</v>
      </c>
    </row>
    <row r="67" spans="1:9" ht="12.75">
      <c r="A67" s="53" t="s">
        <v>120</v>
      </c>
      <c r="B67" s="72">
        <v>1887</v>
      </c>
      <c r="C67" s="72">
        <v>96.96813977389517</v>
      </c>
      <c r="D67" s="72">
        <v>1153</v>
      </c>
      <c r="E67" s="72">
        <v>99.91334488734836</v>
      </c>
      <c r="F67" s="72">
        <v>6444</v>
      </c>
      <c r="G67" s="72">
        <v>100.0310462589258</v>
      </c>
      <c r="H67" s="72">
        <v>1036</v>
      </c>
      <c r="I67" s="72">
        <v>99.8073217726397</v>
      </c>
    </row>
    <row r="68" spans="1:9" ht="12.75">
      <c r="A68" s="74" t="s">
        <v>121</v>
      </c>
      <c r="B68" s="70">
        <v>32256</v>
      </c>
      <c r="C68" s="70">
        <v>98.44050416577655</v>
      </c>
      <c r="D68" s="70">
        <v>34764</v>
      </c>
      <c r="E68" s="70">
        <v>100.48270081220916</v>
      </c>
      <c r="F68" s="70">
        <v>113807</v>
      </c>
      <c r="G68" s="70">
        <v>100.20779952628752</v>
      </c>
      <c r="H68" s="70">
        <v>23426</v>
      </c>
      <c r="I68" s="70">
        <v>99.69783376601268</v>
      </c>
    </row>
    <row r="69" spans="1:9" ht="12.75">
      <c r="A69" s="48" t="s">
        <v>122</v>
      </c>
      <c r="B69" s="76">
        <v>2648</v>
      </c>
      <c r="C69" s="76">
        <v>98.32900111399925</v>
      </c>
      <c r="D69" s="76">
        <v>3763</v>
      </c>
      <c r="E69" s="76">
        <v>100.5343307507347</v>
      </c>
      <c r="F69" s="76">
        <v>10647</v>
      </c>
      <c r="G69" s="76">
        <v>100.17877305231464</v>
      </c>
      <c r="H69" s="76">
        <v>2226</v>
      </c>
      <c r="I69" s="76">
        <v>100.8608971454463</v>
      </c>
    </row>
    <row r="70" spans="1:9" ht="12.75">
      <c r="A70" s="53" t="s">
        <v>123</v>
      </c>
      <c r="B70" s="72">
        <v>1975</v>
      </c>
      <c r="C70" s="72">
        <v>98.2098458478369</v>
      </c>
      <c r="D70" s="72">
        <v>2753</v>
      </c>
      <c r="E70" s="72">
        <v>100</v>
      </c>
      <c r="F70" s="72">
        <v>9191</v>
      </c>
      <c r="G70" s="72">
        <v>100.31652477624972</v>
      </c>
      <c r="H70" s="72">
        <v>1499</v>
      </c>
      <c r="I70" s="72">
        <v>100</v>
      </c>
    </row>
    <row r="71" spans="1:9" ht="12.75">
      <c r="A71" s="53" t="s">
        <v>124</v>
      </c>
      <c r="B71" s="72">
        <v>3864</v>
      </c>
      <c r="C71" s="72">
        <v>98.2955990842025</v>
      </c>
      <c r="D71" s="72">
        <v>2434</v>
      </c>
      <c r="E71" s="72">
        <v>101.543596161869</v>
      </c>
      <c r="F71" s="72">
        <v>9836</v>
      </c>
      <c r="G71" s="72">
        <v>100.38783425188814</v>
      </c>
      <c r="H71" s="72">
        <v>2595</v>
      </c>
      <c r="I71" s="72">
        <v>99.88452655889145</v>
      </c>
    </row>
    <row r="72" spans="1:9" ht="12.75">
      <c r="A72" s="53" t="s">
        <v>125</v>
      </c>
      <c r="B72" s="72">
        <v>1910</v>
      </c>
      <c r="C72" s="72">
        <v>97.7482088024565</v>
      </c>
      <c r="D72" s="72">
        <v>1244</v>
      </c>
      <c r="E72" s="72">
        <v>101.13821138211382</v>
      </c>
      <c r="F72" s="72">
        <v>4649</v>
      </c>
      <c r="G72" s="72">
        <v>100.19396551724138</v>
      </c>
      <c r="H72" s="72">
        <v>997</v>
      </c>
      <c r="I72" s="72">
        <v>99.50099800399201</v>
      </c>
    </row>
    <row r="73" spans="1:9" ht="12.75">
      <c r="A73" s="53" t="s">
        <v>126</v>
      </c>
      <c r="B73" s="72">
        <v>687</v>
      </c>
      <c r="C73" s="72">
        <v>99.70972423802613</v>
      </c>
      <c r="D73" s="72">
        <v>923</v>
      </c>
      <c r="E73" s="72">
        <v>101.09529025191675</v>
      </c>
      <c r="F73" s="72">
        <v>1528</v>
      </c>
      <c r="G73" s="72">
        <v>100.06548788474132</v>
      </c>
      <c r="H73" s="72">
        <v>290</v>
      </c>
      <c r="I73" s="72">
        <v>99.31506849315068</v>
      </c>
    </row>
    <row r="74" spans="1:9" ht="12.75">
      <c r="A74" s="53" t="s">
        <v>127</v>
      </c>
      <c r="B74" s="72">
        <v>3175</v>
      </c>
      <c r="C74" s="72">
        <v>98.57187208941323</v>
      </c>
      <c r="D74" s="72">
        <v>3717</v>
      </c>
      <c r="E74" s="72">
        <v>101.22549019607843</v>
      </c>
      <c r="F74" s="72">
        <v>14882</v>
      </c>
      <c r="G74" s="72">
        <v>100.25599568849366</v>
      </c>
      <c r="H74" s="72">
        <v>2799</v>
      </c>
      <c r="I74" s="72">
        <v>99.78609625668449</v>
      </c>
    </row>
    <row r="75" spans="1:9" ht="12.75">
      <c r="A75" s="53" t="s">
        <v>128</v>
      </c>
      <c r="B75" s="72">
        <v>6096</v>
      </c>
      <c r="C75" s="72">
        <v>98.76863253402462</v>
      </c>
      <c r="D75" s="72">
        <v>6460</v>
      </c>
      <c r="E75" s="72">
        <v>100</v>
      </c>
      <c r="F75" s="72">
        <v>23506</v>
      </c>
      <c r="G75" s="72">
        <v>100.08941877794338</v>
      </c>
      <c r="H75" s="72">
        <v>4574</v>
      </c>
      <c r="I75" s="72">
        <v>98.83318928262749</v>
      </c>
    </row>
    <row r="76" spans="1:9" ht="12.75">
      <c r="A76" s="53" t="s">
        <v>129</v>
      </c>
      <c r="B76" s="72">
        <v>2959</v>
      </c>
      <c r="C76" s="72">
        <v>98.99631983941117</v>
      </c>
      <c r="D76" s="72">
        <v>2123</v>
      </c>
      <c r="E76" s="72">
        <v>100.56845097110374</v>
      </c>
      <c r="F76" s="72">
        <v>8045</v>
      </c>
      <c r="G76" s="72">
        <v>100.49968769519052</v>
      </c>
      <c r="H76" s="72">
        <v>1948</v>
      </c>
      <c r="I76" s="72">
        <v>100.67183462532299</v>
      </c>
    </row>
    <row r="77" spans="1:9" ht="12.75">
      <c r="A77" s="53" t="s">
        <v>130</v>
      </c>
      <c r="B77" s="72">
        <v>1578</v>
      </c>
      <c r="C77" s="72">
        <v>100.50955414012739</v>
      </c>
      <c r="D77" s="72">
        <v>1913</v>
      </c>
      <c r="E77" s="72">
        <v>101.27051349920593</v>
      </c>
      <c r="F77" s="72">
        <v>5356</v>
      </c>
      <c r="G77" s="72">
        <v>99.96267263904441</v>
      </c>
      <c r="H77" s="72">
        <v>916</v>
      </c>
      <c r="I77" s="72">
        <v>98.8133764832794</v>
      </c>
    </row>
    <row r="78" spans="1:9" ht="12.75">
      <c r="A78" s="53" t="s">
        <v>131</v>
      </c>
      <c r="B78" s="72">
        <v>1498</v>
      </c>
      <c r="C78" s="72">
        <v>97.65319426336376</v>
      </c>
      <c r="D78" s="72">
        <v>1861</v>
      </c>
      <c r="E78" s="72">
        <v>99.4655264564404</v>
      </c>
      <c r="F78" s="72">
        <v>7450</v>
      </c>
      <c r="G78" s="72">
        <v>100.21522733387141</v>
      </c>
      <c r="H78" s="72">
        <v>1662</v>
      </c>
      <c r="I78" s="72">
        <v>100.30175015087508</v>
      </c>
    </row>
    <row r="79" spans="1:9" ht="12.75">
      <c r="A79" s="53" t="s">
        <v>132</v>
      </c>
      <c r="B79" s="72">
        <v>843</v>
      </c>
      <c r="C79" s="72">
        <v>96.89655172413794</v>
      </c>
      <c r="D79" s="72">
        <v>1106</v>
      </c>
      <c r="E79" s="72">
        <v>100.72859744990892</v>
      </c>
      <c r="F79" s="72">
        <v>2900</v>
      </c>
      <c r="G79" s="72">
        <v>100.17271157167531</v>
      </c>
      <c r="H79" s="72">
        <v>487</v>
      </c>
      <c r="I79" s="72">
        <v>99.59100204498978</v>
      </c>
    </row>
    <row r="80" spans="1:9" ht="12.75">
      <c r="A80" s="53" t="s">
        <v>133</v>
      </c>
      <c r="B80" s="72">
        <v>1156</v>
      </c>
      <c r="C80" s="72">
        <v>98.88793840889649</v>
      </c>
      <c r="D80" s="72">
        <v>1744</v>
      </c>
      <c r="E80" s="72">
        <v>99.65714285714286</v>
      </c>
      <c r="F80" s="72">
        <v>4695</v>
      </c>
      <c r="G80" s="72">
        <v>100.04261666311527</v>
      </c>
      <c r="H80" s="72">
        <v>830</v>
      </c>
      <c r="I80" s="72">
        <v>99.63985594237695</v>
      </c>
    </row>
    <row r="81" spans="1:9" ht="12.75">
      <c r="A81" s="69" t="s">
        <v>134</v>
      </c>
      <c r="B81" s="78">
        <v>3867</v>
      </c>
      <c r="C81" s="78">
        <v>97.55297679112009</v>
      </c>
      <c r="D81" s="78">
        <v>4723</v>
      </c>
      <c r="E81" s="78">
        <v>100.27600849256902</v>
      </c>
      <c r="F81" s="78">
        <v>11122</v>
      </c>
      <c r="G81" s="78">
        <v>100.18014772113133</v>
      </c>
      <c r="H81" s="78">
        <v>2603</v>
      </c>
      <c r="I81" s="78">
        <v>99.16190476190476</v>
      </c>
    </row>
    <row r="82" spans="1:9" ht="12.75">
      <c r="A82" s="74" t="s">
        <v>135</v>
      </c>
      <c r="B82" s="70">
        <v>43685</v>
      </c>
      <c r="C82" s="70">
        <v>98.68079242810997</v>
      </c>
      <c r="D82" s="70">
        <v>27879</v>
      </c>
      <c r="E82" s="70">
        <v>100.83550347222223</v>
      </c>
      <c r="F82" s="70">
        <v>107853</v>
      </c>
      <c r="G82" s="70">
        <v>100.18485146859383</v>
      </c>
      <c r="H82" s="70">
        <v>21803</v>
      </c>
      <c r="I82" s="70">
        <v>99.43902216546566</v>
      </c>
    </row>
    <row r="83" spans="1:9" ht="12.75">
      <c r="A83" s="53" t="s">
        <v>136</v>
      </c>
      <c r="B83" s="72">
        <v>1692</v>
      </c>
      <c r="C83" s="72">
        <v>99.17936694021103</v>
      </c>
      <c r="D83" s="72">
        <v>2194</v>
      </c>
      <c r="E83" s="72">
        <v>100.91996320147194</v>
      </c>
      <c r="F83" s="72">
        <v>4235</v>
      </c>
      <c r="G83" s="72">
        <v>100.14187751241428</v>
      </c>
      <c r="H83" s="72">
        <v>981</v>
      </c>
      <c r="I83" s="72">
        <v>99.0909090909091</v>
      </c>
    </row>
    <row r="84" spans="1:9" ht="12.75">
      <c r="A84" s="53" t="s">
        <v>137</v>
      </c>
      <c r="B84" s="72">
        <v>2344</v>
      </c>
      <c r="C84" s="72">
        <v>99.53290870488323</v>
      </c>
      <c r="D84" s="72">
        <v>1595</v>
      </c>
      <c r="E84" s="72">
        <v>100</v>
      </c>
      <c r="F84" s="72">
        <v>10162</v>
      </c>
      <c r="G84" s="72">
        <v>99.93116333956141</v>
      </c>
      <c r="H84" s="72">
        <v>1542</v>
      </c>
      <c r="I84" s="72">
        <v>99.87046632124353</v>
      </c>
    </row>
    <row r="85" spans="1:9" ht="12.75">
      <c r="A85" s="53" t="s">
        <v>138</v>
      </c>
      <c r="B85" s="72">
        <v>2893</v>
      </c>
      <c r="C85" s="72">
        <v>100.48627995831887</v>
      </c>
      <c r="D85" s="72">
        <v>2083</v>
      </c>
      <c r="E85" s="72">
        <v>101.75867122618467</v>
      </c>
      <c r="F85" s="72">
        <v>12172</v>
      </c>
      <c r="G85" s="72">
        <v>101.2982689747004</v>
      </c>
      <c r="H85" s="72">
        <v>1945</v>
      </c>
      <c r="I85" s="72">
        <v>100.3611971104231</v>
      </c>
    </row>
    <row r="86" spans="1:9" ht="12.75">
      <c r="A86" s="53" t="s">
        <v>139</v>
      </c>
      <c r="B86" s="72">
        <v>1069</v>
      </c>
      <c r="C86" s="72">
        <v>99.07321594068583</v>
      </c>
      <c r="D86" s="72">
        <v>772</v>
      </c>
      <c r="E86" s="72">
        <v>100.65189048239895</v>
      </c>
      <c r="F86" s="72">
        <v>4229</v>
      </c>
      <c r="G86" s="72">
        <v>99.90550437042288</v>
      </c>
      <c r="H86" s="72">
        <v>775</v>
      </c>
      <c r="I86" s="72">
        <v>102.24274406332454</v>
      </c>
    </row>
    <row r="87" spans="1:9" ht="12.75">
      <c r="A87" s="53" t="s">
        <v>140</v>
      </c>
      <c r="B87" s="72">
        <v>2427</v>
      </c>
      <c r="C87" s="72">
        <v>99.38574938574939</v>
      </c>
      <c r="D87" s="72">
        <v>1387</v>
      </c>
      <c r="E87" s="72">
        <v>100.43446777697321</v>
      </c>
      <c r="F87" s="72">
        <v>7308</v>
      </c>
      <c r="G87" s="72">
        <v>100.19193857965452</v>
      </c>
      <c r="H87" s="72">
        <v>1336</v>
      </c>
      <c r="I87" s="72">
        <v>99.40476190476191</v>
      </c>
    </row>
    <row r="88" spans="1:9" ht="12.75">
      <c r="A88" s="53" t="s">
        <v>141</v>
      </c>
      <c r="B88" s="72">
        <v>6426</v>
      </c>
      <c r="C88" s="72">
        <v>99.02912621359224</v>
      </c>
      <c r="D88" s="72">
        <v>3840</v>
      </c>
      <c r="E88" s="72">
        <v>101.10584518167455</v>
      </c>
      <c r="F88" s="72">
        <v>15770</v>
      </c>
      <c r="G88" s="72">
        <v>100.26703967446593</v>
      </c>
      <c r="H88" s="72">
        <v>3647</v>
      </c>
      <c r="I88" s="72">
        <v>99.53602620087337</v>
      </c>
    </row>
    <row r="89" spans="1:9" ht="12.75">
      <c r="A89" s="53" t="s">
        <v>142</v>
      </c>
      <c r="B89" s="72">
        <v>6406</v>
      </c>
      <c r="C89" s="72">
        <v>99.28704277743336</v>
      </c>
      <c r="D89" s="72">
        <v>4199</v>
      </c>
      <c r="E89" s="72">
        <v>100.91324200913243</v>
      </c>
      <c r="F89" s="72">
        <v>14418</v>
      </c>
      <c r="G89" s="72">
        <v>100</v>
      </c>
      <c r="H89" s="72">
        <v>3028</v>
      </c>
      <c r="I89" s="72">
        <v>98.79282218597064</v>
      </c>
    </row>
    <row r="90" spans="1:9" ht="12.75">
      <c r="A90" s="53" t="s">
        <v>143</v>
      </c>
      <c r="B90" s="72">
        <v>5148</v>
      </c>
      <c r="C90" s="72">
        <v>97.9824895317853</v>
      </c>
      <c r="D90" s="72">
        <v>2759</v>
      </c>
      <c r="E90" s="72">
        <v>100.5833029529712</v>
      </c>
      <c r="F90" s="72">
        <v>8406</v>
      </c>
      <c r="G90" s="72">
        <v>99.82187388671178</v>
      </c>
      <c r="H90" s="72">
        <v>1653</v>
      </c>
      <c r="I90" s="72">
        <v>99.87915407854985</v>
      </c>
    </row>
    <row r="91" spans="1:9" ht="12.75">
      <c r="A91" s="53" t="s">
        <v>144</v>
      </c>
      <c r="B91" s="72">
        <v>1814</v>
      </c>
      <c r="C91" s="72">
        <v>96.84997330485852</v>
      </c>
      <c r="D91" s="72">
        <v>1461</v>
      </c>
      <c r="E91" s="72">
        <v>100.06849315068493</v>
      </c>
      <c r="F91" s="72">
        <v>2963</v>
      </c>
      <c r="G91" s="72">
        <v>100.30467163168586</v>
      </c>
      <c r="H91" s="72">
        <v>569</v>
      </c>
      <c r="I91" s="72">
        <v>100</v>
      </c>
    </row>
    <row r="92" spans="1:9" ht="12.75">
      <c r="A92" s="53" t="s">
        <v>145</v>
      </c>
      <c r="B92" s="72">
        <v>4254</v>
      </c>
      <c r="C92" s="72">
        <v>98.13148788927336</v>
      </c>
      <c r="D92" s="72">
        <v>3323</v>
      </c>
      <c r="E92" s="72">
        <v>100.78859569305429</v>
      </c>
      <c r="F92" s="72">
        <v>13494</v>
      </c>
      <c r="G92" s="72">
        <v>99.99258984809188</v>
      </c>
      <c r="H92" s="72">
        <v>3111</v>
      </c>
      <c r="I92" s="72">
        <v>98.91891891891892</v>
      </c>
    </row>
    <row r="93" spans="1:9" ht="12.75">
      <c r="A93" s="69" t="s">
        <v>146</v>
      </c>
      <c r="B93" s="78">
        <v>9212</v>
      </c>
      <c r="C93" s="78">
        <v>97.94790005316321</v>
      </c>
      <c r="D93" s="78">
        <v>4266</v>
      </c>
      <c r="E93" s="78">
        <v>100.97041420118342</v>
      </c>
      <c r="F93" s="78">
        <v>14696</v>
      </c>
      <c r="G93" s="78">
        <v>99.99319589031775</v>
      </c>
      <c r="H93" s="78">
        <v>3216</v>
      </c>
      <c r="I93" s="78">
        <v>98.83220651505839</v>
      </c>
    </row>
    <row r="94" spans="1:9" ht="12.75">
      <c r="A94" s="60" t="s">
        <v>147</v>
      </c>
      <c r="B94" s="85"/>
      <c r="C94" s="84"/>
      <c r="D94" s="85"/>
      <c r="E94" s="85"/>
      <c r="F94" s="85"/>
      <c r="G94" s="85"/>
      <c r="H94" s="85"/>
      <c r="I94" s="85"/>
    </row>
    <row r="95" spans="1:9" ht="12.75">
      <c r="A95" s="60" t="s">
        <v>148</v>
      </c>
      <c r="B95" s="85"/>
      <c r="C95" s="84"/>
      <c r="D95" s="85"/>
      <c r="E95" s="85"/>
      <c r="F95" s="85"/>
      <c r="G95" s="85"/>
      <c r="H95" s="85"/>
      <c r="I95" s="85"/>
    </row>
    <row r="96" spans="1:9" ht="12.75">
      <c r="A96" s="60" t="s">
        <v>149</v>
      </c>
      <c r="B96" s="85"/>
      <c r="C96" s="84"/>
      <c r="D96" s="85"/>
      <c r="E96" s="85"/>
      <c r="F96" s="85"/>
      <c r="G96" s="85"/>
      <c r="H96" s="85"/>
      <c r="I96" s="85"/>
    </row>
    <row r="97" spans="1:9" ht="12.75">
      <c r="A97" s="60" t="s">
        <v>150</v>
      </c>
      <c r="B97" s="85"/>
      <c r="C97" s="84"/>
      <c r="D97" s="85"/>
      <c r="E97" s="85"/>
      <c r="F97" s="85"/>
      <c r="G97" s="85"/>
      <c r="H97" s="85"/>
      <c r="I97" s="85"/>
    </row>
    <row r="98" spans="1:9" ht="12.75">
      <c r="A98" s="6"/>
      <c r="B98" s="85"/>
      <c r="C98" s="84"/>
      <c r="D98" s="85"/>
      <c r="E98" s="85"/>
      <c r="F98" s="85"/>
      <c r="G98" s="85"/>
      <c r="H98" s="85"/>
      <c r="I98" s="85"/>
    </row>
    <row r="99" spans="2:9" ht="12.75">
      <c r="B99" s="85"/>
      <c r="C99" s="84"/>
      <c r="D99" s="85"/>
      <c r="E99" s="85"/>
      <c r="F99" s="85"/>
      <c r="G99" s="85"/>
      <c r="H99" s="85"/>
      <c r="I99" s="85"/>
    </row>
    <row r="100" spans="2:9" ht="12.75">
      <c r="B100" s="85"/>
      <c r="C100" s="84"/>
      <c r="D100" s="85"/>
      <c r="E100" s="85"/>
      <c r="F100" s="85"/>
      <c r="G100" s="85"/>
      <c r="H100" s="85"/>
      <c r="I100" s="85"/>
    </row>
    <row r="101" spans="2:9" ht="12.75">
      <c r="B101" s="85"/>
      <c r="C101" s="84"/>
      <c r="D101" s="85"/>
      <c r="E101" s="85"/>
      <c r="F101" s="85"/>
      <c r="G101" s="85"/>
      <c r="H101" s="85"/>
      <c r="I101" s="85"/>
    </row>
    <row r="102" spans="2:9" ht="12.75">
      <c r="B102" s="85"/>
      <c r="C102" s="84"/>
      <c r="D102" s="85"/>
      <c r="E102" s="85"/>
      <c r="F102" s="85"/>
      <c r="G102" s="85"/>
      <c r="H102" s="85"/>
      <c r="I102" s="85"/>
    </row>
    <row r="103" spans="2:9" ht="12.75">
      <c r="B103" s="85"/>
      <c r="C103" s="84"/>
      <c r="D103" s="85"/>
      <c r="E103" s="85"/>
      <c r="F103" s="85"/>
      <c r="G103" s="85"/>
      <c r="H103" s="85"/>
      <c r="I103" s="85"/>
    </row>
    <row r="104" spans="2:9" ht="12.75">
      <c r="B104" s="85"/>
      <c r="C104" s="84"/>
      <c r="D104" s="79"/>
      <c r="E104" s="85"/>
      <c r="F104" s="85"/>
      <c r="G104" s="85"/>
      <c r="H104" s="85"/>
      <c r="I104" s="85"/>
    </row>
    <row r="105" spans="2:9" ht="12.75">
      <c r="B105" s="85"/>
      <c r="C105" s="84"/>
      <c r="D105" s="85"/>
      <c r="E105" s="85"/>
      <c r="F105" s="85"/>
      <c r="G105" s="85"/>
      <c r="H105" s="85"/>
      <c r="I105" s="85"/>
    </row>
    <row r="106" ht="12.75">
      <c r="C106" s="87"/>
    </row>
    <row r="107" ht="12.75">
      <c r="C107" s="87"/>
    </row>
    <row r="108" ht="12.75">
      <c r="C108" s="87"/>
    </row>
    <row r="109" ht="12.75">
      <c r="C109" s="87"/>
    </row>
    <row r="110" ht="12.75">
      <c r="C110" s="87"/>
    </row>
    <row r="111" ht="12.75">
      <c r="C111" s="87"/>
    </row>
    <row r="112" ht="12.75">
      <c r="C112" s="87"/>
    </row>
    <row r="113" ht="12.75">
      <c r="C113" s="87"/>
    </row>
    <row r="114" ht="12.75">
      <c r="C114" s="87"/>
    </row>
    <row r="115" ht="12.75">
      <c r="C115" s="87"/>
    </row>
    <row r="116" ht="12.75">
      <c r="C116" s="87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  <row r="446" ht="12.75">
      <c r="C446" s="87"/>
    </row>
    <row r="447" ht="12.75">
      <c r="C447" s="87"/>
    </row>
    <row r="448" ht="12.75">
      <c r="C448" s="87"/>
    </row>
    <row r="449" ht="12.75">
      <c r="C449" s="87"/>
    </row>
    <row r="450" ht="12.75">
      <c r="C450" s="87"/>
    </row>
    <row r="451" ht="12.75">
      <c r="C451" s="87"/>
    </row>
    <row r="452" ht="12.75">
      <c r="C452" s="87"/>
    </row>
    <row r="453" ht="12.75">
      <c r="C453" s="87"/>
    </row>
    <row r="454" ht="12.75">
      <c r="C454" s="87"/>
    </row>
    <row r="455" ht="12.75">
      <c r="C455" s="87"/>
    </row>
    <row r="456" ht="12.75">
      <c r="C456" s="87"/>
    </row>
    <row r="457" ht="12.75">
      <c r="C457" s="87"/>
    </row>
    <row r="458" ht="12.75">
      <c r="C458" s="87"/>
    </row>
    <row r="459" ht="12.75">
      <c r="C459" s="87"/>
    </row>
    <row r="460" ht="12.75">
      <c r="C460" s="87"/>
    </row>
    <row r="461" ht="12.75">
      <c r="C461" s="87"/>
    </row>
    <row r="462" ht="12.75">
      <c r="C462" s="87"/>
    </row>
    <row r="463" ht="12.75">
      <c r="C463" s="87"/>
    </row>
    <row r="464" ht="12.75">
      <c r="C464" s="87"/>
    </row>
    <row r="465" ht="12.75">
      <c r="C465" s="87"/>
    </row>
    <row r="466" ht="12.75">
      <c r="C466" s="87"/>
    </row>
    <row r="467" ht="12.75">
      <c r="C467" s="87"/>
    </row>
    <row r="468" ht="12.75">
      <c r="C468" s="87"/>
    </row>
    <row r="469" ht="12.75">
      <c r="C469" s="87"/>
    </row>
    <row r="470" ht="12.75">
      <c r="C470" s="87"/>
    </row>
    <row r="471" ht="12.75">
      <c r="C471" s="87"/>
    </row>
    <row r="472" ht="12.75">
      <c r="C472" s="87"/>
    </row>
    <row r="473" ht="12.75">
      <c r="C473" s="87"/>
    </row>
    <row r="474" ht="12.75">
      <c r="C474" s="87"/>
    </row>
    <row r="475" ht="12.75">
      <c r="C475" s="87"/>
    </row>
    <row r="476" ht="12.75">
      <c r="C476" s="87"/>
    </row>
    <row r="477" ht="12.75">
      <c r="C477" s="87"/>
    </row>
    <row r="478" ht="12.75">
      <c r="C478" s="87"/>
    </row>
    <row r="479" ht="12.75">
      <c r="C479" s="87"/>
    </row>
    <row r="480" ht="12.75">
      <c r="C480" s="87"/>
    </row>
    <row r="481" ht="12.75">
      <c r="C481" s="87"/>
    </row>
    <row r="482" ht="12.75">
      <c r="C482" s="87"/>
    </row>
    <row r="483" ht="12.75">
      <c r="C483" s="87"/>
    </row>
    <row r="484" ht="12.75">
      <c r="C484" s="87"/>
    </row>
    <row r="485" ht="12.75">
      <c r="C485" s="87"/>
    </row>
    <row r="486" ht="12.75">
      <c r="C486" s="87"/>
    </row>
    <row r="487" ht="12.75">
      <c r="C487" s="87"/>
    </row>
    <row r="488" ht="12.75">
      <c r="C488" s="87"/>
    </row>
    <row r="489" ht="12.75">
      <c r="C489" s="87"/>
    </row>
    <row r="490" ht="12.75">
      <c r="C490" s="87"/>
    </row>
    <row r="491" ht="12.75">
      <c r="C491" s="87"/>
    </row>
    <row r="492" ht="12.75">
      <c r="C492" s="87"/>
    </row>
    <row r="493" ht="12.75">
      <c r="C493" s="87"/>
    </row>
    <row r="494" ht="12.75">
      <c r="C494" s="87"/>
    </row>
    <row r="495" ht="12.75">
      <c r="C495" s="87"/>
    </row>
    <row r="496" ht="12.75">
      <c r="C496" s="87"/>
    </row>
    <row r="497" ht="12.75">
      <c r="C497" s="87"/>
    </row>
    <row r="498" ht="12.75">
      <c r="C498" s="87"/>
    </row>
    <row r="499" ht="12.75">
      <c r="C499" s="87"/>
    </row>
    <row r="500" ht="12.75">
      <c r="C500" s="87"/>
    </row>
    <row r="501" ht="12.75">
      <c r="C501" s="87"/>
    </row>
    <row r="502" ht="12.75">
      <c r="C502" s="87"/>
    </row>
    <row r="503" ht="12.75">
      <c r="C503" s="87"/>
    </row>
    <row r="504" ht="12.75">
      <c r="C504" s="87"/>
    </row>
    <row r="505" ht="12.75">
      <c r="C505" s="87"/>
    </row>
    <row r="506" ht="12.75">
      <c r="C506" s="87"/>
    </row>
    <row r="507" ht="12.75">
      <c r="C507" s="87"/>
    </row>
    <row r="508" ht="12.75">
      <c r="C508" s="87"/>
    </row>
    <row r="509" ht="12.75">
      <c r="C509" s="87"/>
    </row>
    <row r="510" ht="12.75">
      <c r="C510" s="87"/>
    </row>
    <row r="511" ht="12.75">
      <c r="C511" s="87"/>
    </row>
    <row r="512" ht="12.75">
      <c r="C512" s="87"/>
    </row>
    <row r="513" ht="12.75">
      <c r="C513" s="87"/>
    </row>
    <row r="514" ht="12.75">
      <c r="C514" s="87"/>
    </row>
    <row r="515" ht="12.75">
      <c r="C515" s="87"/>
    </row>
    <row r="516" ht="12.75">
      <c r="C516" s="87"/>
    </row>
    <row r="517" ht="12.75">
      <c r="C517" s="87"/>
    </row>
    <row r="518" ht="12.75">
      <c r="C518" s="87"/>
    </row>
    <row r="519" ht="12.75">
      <c r="C519" s="87"/>
    </row>
    <row r="520" ht="12.75">
      <c r="C520" s="87"/>
    </row>
    <row r="521" ht="12.75">
      <c r="C521" s="87"/>
    </row>
    <row r="522" ht="12.75">
      <c r="C522" s="87"/>
    </row>
    <row r="523" ht="12.75">
      <c r="C523" s="87"/>
    </row>
    <row r="524" ht="12.75">
      <c r="C524" s="87"/>
    </row>
    <row r="525" ht="12.75">
      <c r="C525" s="87"/>
    </row>
    <row r="526" ht="12.75">
      <c r="C526" s="87"/>
    </row>
    <row r="527" ht="12.75">
      <c r="C527" s="87"/>
    </row>
    <row r="528" ht="12.75">
      <c r="C528" s="87"/>
    </row>
    <row r="529" ht="12.75">
      <c r="C529" s="87"/>
    </row>
    <row r="530" ht="12.75">
      <c r="C530" s="87"/>
    </row>
    <row r="531" ht="12.75">
      <c r="C531" s="87"/>
    </row>
    <row r="532" ht="12.75">
      <c r="C532" s="87"/>
    </row>
    <row r="533" ht="12.75">
      <c r="C533" s="87"/>
    </row>
    <row r="534" ht="12.75">
      <c r="C534" s="87"/>
    </row>
    <row r="535" ht="12.75">
      <c r="C535" s="87"/>
    </row>
    <row r="536" ht="12.75">
      <c r="C536" s="87"/>
    </row>
    <row r="537" ht="12.75">
      <c r="C537" s="87"/>
    </row>
    <row r="538" ht="12.75">
      <c r="C538" s="87"/>
    </row>
    <row r="539" ht="12.75">
      <c r="C539" s="87"/>
    </row>
    <row r="540" ht="12.75">
      <c r="C540" s="87"/>
    </row>
    <row r="541" ht="12.75">
      <c r="C541" s="87"/>
    </row>
    <row r="542" ht="12.75">
      <c r="C542" s="87"/>
    </row>
    <row r="543" ht="12.75">
      <c r="C543" s="87"/>
    </row>
    <row r="544" ht="12.75">
      <c r="C544" s="87"/>
    </row>
    <row r="545" ht="12.75">
      <c r="C545" s="87"/>
    </row>
    <row r="546" ht="12.75">
      <c r="C546" s="87"/>
    </row>
    <row r="547" ht="12.75">
      <c r="C547" s="87"/>
    </row>
    <row r="548" ht="12.75">
      <c r="C548" s="87"/>
    </row>
    <row r="549" ht="12.75">
      <c r="C549" s="87"/>
    </row>
    <row r="550" ht="12.75">
      <c r="C550" s="87"/>
    </row>
    <row r="551" ht="12.75">
      <c r="C551" s="87"/>
    </row>
    <row r="552" ht="12.75">
      <c r="C552" s="87"/>
    </row>
    <row r="553" ht="12.75">
      <c r="C553" s="87"/>
    </row>
    <row r="554" ht="12.75">
      <c r="C554" s="87"/>
    </row>
    <row r="555" ht="12.75">
      <c r="C555" s="87"/>
    </row>
    <row r="556" ht="12.75">
      <c r="C556" s="87"/>
    </row>
    <row r="557" ht="12.75">
      <c r="C557" s="87"/>
    </row>
    <row r="558" ht="12.75">
      <c r="C558" s="87"/>
    </row>
    <row r="559" ht="12.75">
      <c r="C559" s="87"/>
    </row>
    <row r="560" ht="12.75">
      <c r="C560" s="87"/>
    </row>
    <row r="561" ht="12.75">
      <c r="C561" s="87"/>
    </row>
    <row r="562" ht="12.75">
      <c r="C562" s="87"/>
    </row>
    <row r="563" ht="12.75">
      <c r="C563" s="87"/>
    </row>
    <row r="564" ht="12.75">
      <c r="C564" s="87"/>
    </row>
    <row r="565" ht="12.75">
      <c r="C565" s="87"/>
    </row>
    <row r="566" ht="12.75">
      <c r="C566" s="87"/>
    </row>
    <row r="567" ht="12.75">
      <c r="C567" s="87"/>
    </row>
    <row r="568" ht="12.75">
      <c r="C568" s="87"/>
    </row>
    <row r="569" ht="12.75">
      <c r="C569" s="87"/>
    </row>
    <row r="570" ht="12.75">
      <c r="C570" s="87"/>
    </row>
    <row r="571" ht="12.75">
      <c r="C571" s="87"/>
    </row>
    <row r="572" ht="12.75">
      <c r="C572" s="87"/>
    </row>
    <row r="573" ht="12.75">
      <c r="C573" s="87"/>
    </row>
    <row r="574" ht="12.75">
      <c r="C574" s="87"/>
    </row>
    <row r="575" ht="12.75">
      <c r="C575" s="87"/>
    </row>
    <row r="576" ht="12.75">
      <c r="C576" s="87"/>
    </row>
    <row r="577" ht="12.75">
      <c r="C577" s="87"/>
    </row>
    <row r="578" ht="12.75">
      <c r="C578" s="87"/>
    </row>
    <row r="579" ht="12.75">
      <c r="C579" s="87"/>
    </row>
    <row r="580" ht="12.75">
      <c r="C580" s="87"/>
    </row>
    <row r="581" ht="12.75">
      <c r="C581" s="87"/>
    </row>
    <row r="582" ht="12.75">
      <c r="C582" s="87"/>
    </row>
    <row r="583" ht="12.75">
      <c r="C583" s="87"/>
    </row>
    <row r="584" ht="12.75">
      <c r="C584" s="87"/>
    </row>
    <row r="585" ht="12.75">
      <c r="C585" s="87"/>
    </row>
    <row r="586" ht="12.75">
      <c r="C586" s="87"/>
    </row>
    <row r="587" ht="12.75">
      <c r="C587" s="87"/>
    </row>
    <row r="588" ht="12.75">
      <c r="C588" s="87"/>
    </row>
    <row r="589" ht="12.75">
      <c r="C589" s="87"/>
    </row>
    <row r="590" ht="12.75">
      <c r="C590" s="87"/>
    </row>
    <row r="591" ht="12.75">
      <c r="C591" s="87"/>
    </row>
    <row r="592" ht="12.75">
      <c r="C592" s="87"/>
    </row>
    <row r="593" ht="12.75">
      <c r="C593" s="87"/>
    </row>
    <row r="594" ht="12.75">
      <c r="C594" s="87"/>
    </row>
    <row r="595" ht="12.75">
      <c r="C595" s="87"/>
    </row>
    <row r="596" ht="12.75">
      <c r="C596" s="87"/>
    </row>
    <row r="597" ht="12.75">
      <c r="C597" s="87"/>
    </row>
    <row r="598" ht="12.75">
      <c r="C598" s="87"/>
    </row>
    <row r="599" ht="12.75">
      <c r="C599" s="87"/>
    </row>
    <row r="600" ht="12.75">
      <c r="C600" s="87"/>
    </row>
    <row r="601" ht="12.75">
      <c r="C601" s="87"/>
    </row>
    <row r="602" ht="12.75">
      <c r="C602" s="87"/>
    </row>
    <row r="603" ht="12.75">
      <c r="C603" s="87"/>
    </row>
    <row r="604" ht="12.75">
      <c r="C604" s="87"/>
    </row>
    <row r="605" ht="12.75">
      <c r="C605" s="87"/>
    </row>
    <row r="606" ht="12.75">
      <c r="C606" s="87"/>
    </row>
    <row r="607" ht="12.75">
      <c r="C607" s="87"/>
    </row>
    <row r="608" ht="12.75">
      <c r="C608" s="87"/>
    </row>
    <row r="609" ht="12.75">
      <c r="C609" s="87"/>
    </row>
    <row r="610" ht="12.75">
      <c r="C610" s="87"/>
    </row>
    <row r="611" ht="12.75">
      <c r="C611" s="87"/>
    </row>
    <row r="612" ht="12.75">
      <c r="C612" s="87"/>
    </row>
    <row r="613" ht="12.75">
      <c r="C613" s="87"/>
    </row>
    <row r="614" ht="12.75">
      <c r="C614" s="87"/>
    </row>
    <row r="615" ht="12.75">
      <c r="C615" s="87"/>
    </row>
    <row r="616" ht="12.75">
      <c r="C616" s="87"/>
    </row>
    <row r="617" ht="12.75">
      <c r="C617" s="87"/>
    </row>
    <row r="618" ht="12.75">
      <c r="C618" s="87"/>
    </row>
    <row r="619" ht="12.75">
      <c r="C619" s="87"/>
    </row>
    <row r="620" ht="12.75">
      <c r="C620" s="87"/>
    </row>
    <row r="621" ht="12.75">
      <c r="C621" s="87"/>
    </row>
    <row r="622" ht="12.75">
      <c r="C622" s="87"/>
    </row>
    <row r="623" ht="12.75">
      <c r="C623" s="87"/>
    </row>
    <row r="624" ht="12.75">
      <c r="C624" s="87"/>
    </row>
    <row r="625" ht="12.75">
      <c r="C625" s="87"/>
    </row>
    <row r="626" ht="12.75">
      <c r="C626" s="87"/>
    </row>
    <row r="627" ht="12.75">
      <c r="C627" s="87"/>
    </row>
    <row r="628" ht="12.75">
      <c r="C628" s="87"/>
    </row>
    <row r="629" ht="12.75">
      <c r="C629" s="87"/>
    </row>
    <row r="630" ht="12.75">
      <c r="C630" s="87"/>
    </row>
    <row r="631" ht="12.75">
      <c r="C631" s="87"/>
    </row>
    <row r="632" ht="12.75">
      <c r="C632" s="87"/>
    </row>
    <row r="633" ht="12.75">
      <c r="C633" s="87"/>
    </row>
    <row r="634" ht="12.75">
      <c r="C634" s="87"/>
    </row>
    <row r="635" ht="12.75">
      <c r="C635" s="87"/>
    </row>
    <row r="636" ht="12.75">
      <c r="C636" s="87"/>
    </row>
    <row r="637" ht="12.75">
      <c r="C637" s="87"/>
    </row>
    <row r="638" ht="12.75">
      <c r="C638" s="87"/>
    </row>
    <row r="639" ht="12.75">
      <c r="C639" s="87"/>
    </row>
    <row r="640" ht="12.75">
      <c r="C640" s="87"/>
    </row>
    <row r="641" ht="12.75">
      <c r="C641" s="87"/>
    </row>
    <row r="642" ht="12.75">
      <c r="C642" s="87"/>
    </row>
    <row r="643" ht="12.75">
      <c r="C643" s="87"/>
    </row>
    <row r="644" ht="12.75">
      <c r="C644" s="87"/>
    </row>
    <row r="645" ht="12.75">
      <c r="C645" s="87"/>
    </row>
    <row r="646" ht="12.75">
      <c r="C646" s="87"/>
    </row>
    <row r="647" ht="12.75">
      <c r="C647" s="87"/>
    </row>
    <row r="648" ht="12.75">
      <c r="C648" s="87"/>
    </row>
    <row r="649" ht="12.75">
      <c r="C649" s="87"/>
    </row>
    <row r="650" ht="12.75">
      <c r="C650" s="87"/>
    </row>
    <row r="651" ht="12.75">
      <c r="C651" s="87"/>
    </row>
    <row r="652" ht="12.75">
      <c r="C652" s="87"/>
    </row>
    <row r="653" ht="12.75">
      <c r="C653" s="87"/>
    </row>
    <row r="654" ht="12.75">
      <c r="C654" s="87"/>
    </row>
    <row r="655" ht="12.75">
      <c r="C655" s="87"/>
    </row>
    <row r="656" ht="12.75">
      <c r="C656" s="87"/>
    </row>
    <row r="657" ht="12.75">
      <c r="C657" s="87"/>
    </row>
    <row r="658" ht="12.75">
      <c r="C658" s="87"/>
    </row>
    <row r="659" ht="12.75">
      <c r="C659" s="87"/>
    </row>
    <row r="660" ht="12.75">
      <c r="C660" s="87"/>
    </row>
    <row r="661" ht="12.75">
      <c r="C661" s="87"/>
    </row>
    <row r="662" ht="12.75">
      <c r="C662" s="87"/>
    </row>
    <row r="663" ht="12.75">
      <c r="C663" s="87"/>
    </row>
    <row r="664" ht="12.75">
      <c r="C664" s="87"/>
    </row>
    <row r="665" ht="12.75">
      <c r="C665" s="87"/>
    </row>
    <row r="666" ht="12.75">
      <c r="C666" s="87"/>
    </row>
    <row r="667" ht="12.75">
      <c r="C667" s="87"/>
    </row>
    <row r="668" ht="12.75">
      <c r="C668" s="87"/>
    </row>
    <row r="669" ht="12.75">
      <c r="C669" s="87"/>
    </row>
    <row r="670" ht="12.75">
      <c r="C670" s="87"/>
    </row>
    <row r="671" ht="12.75">
      <c r="C671" s="87"/>
    </row>
    <row r="672" ht="12.75">
      <c r="C672" s="87"/>
    </row>
    <row r="673" ht="12.75">
      <c r="C673" s="87"/>
    </row>
    <row r="674" ht="12.75">
      <c r="C674" s="87"/>
    </row>
    <row r="675" ht="12.75">
      <c r="C675" s="87"/>
    </row>
    <row r="676" ht="12.75">
      <c r="C676" s="87"/>
    </row>
    <row r="677" ht="12.75">
      <c r="C677" s="87"/>
    </row>
    <row r="678" ht="12.75">
      <c r="C678" s="87"/>
    </row>
    <row r="679" ht="12.75">
      <c r="C679" s="87"/>
    </row>
    <row r="680" ht="12.75">
      <c r="C680" s="87"/>
    </row>
    <row r="681" ht="12.75">
      <c r="C681" s="87"/>
    </row>
    <row r="682" ht="12.75">
      <c r="C682" s="87"/>
    </row>
    <row r="683" ht="12.75">
      <c r="C683" s="87"/>
    </row>
    <row r="684" ht="12.75">
      <c r="C684" s="87"/>
    </row>
    <row r="685" ht="12.75">
      <c r="C685" s="87"/>
    </row>
    <row r="686" ht="12.75">
      <c r="C686" s="87"/>
    </row>
    <row r="687" ht="12.75">
      <c r="C687" s="87"/>
    </row>
    <row r="688" ht="12.75">
      <c r="C688" s="87"/>
    </row>
    <row r="689" ht="12.75">
      <c r="C689" s="87"/>
    </row>
    <row r="690" ht="12.75">
      <c r="C690" s="87"/>
    </row>
    <row r="691" ht="12.75">
      <c r="C691" s="87"/>
    </row>
    <row r="692" ht="12.75">
      <c r="C692" s="87"/>
    </row>
    <row r="693" ht="12.75">
      <c r="C693" s="87"/>
    </row>
    <row r="694" ht="12.75">
      <c r="C694" s="87"/>
    </row>
    <row r="695" ht="12.75">
      <c r="C695" s="87"/>
    </row>
    <row r="696" ht="12.75">
      <c r="C696" s="87"/>
    </row>
    <row r="697" ht="12.75">
      <c r="C697" s="87"/>
    </row>
    <row r="698" ht="12.75">
      <c r="C698" s="87"/>
    </row>
    <row r="699" ht="12.75">
      <c r="C699" s="87"/>
    </row>
    <row r="700" ht="12.75">
      <c r="C700" s="87"/>
    </row>
    <row r="701" ht="12.75">
      <c r="C701" s="87"/>
    </row>
    <row r="702" ht="12.75">
      <c r="C702" s="87"/>
    </row>
    <row r="703" ht="12.75">
      <c r="C703" s="87"/>
    </row>
    <row r="704" ht="12.75">
      <c r="C704" s="87"/>
    </row>
    <row r="705" ht="12.75">
      <c r="C705" s="87"/>
    </row>
    <row r="706" ht="12.75">
      <c r="C706" s="87"/>
    </row>
    <row r="707" ht="12.75">
      <c r="C707" s="87"/>
    </row>
    <row r="708" ht="12.75">
      <c r="C708" s="87"/>
    </row>
    <row r="709" ht="12.75">
      <c r="C709" s="87"/>
    </row>
    <row r="710" ht="12.75">
      <c r="C710" s="87"/>
    </row>
    <row r="711" ht="12.75">
      <c r="C711" s="87"/>
    </row>
    <row r="712" ht="12.75">
      <c r="C712" s="87"/>
    </row>
    <row r="713" ht="12.75">
      <c r="C713" s="87"/>
    </row>
    <row r="714" ht="12.75">
      <c r="C714" s="87"/>
    </row>
    <row r="715" ht="12.75">
      <c r="C715" s="87"/>
    </row>
    <row r="716" ht="12.75">
      <c r="C716" s="87"/>
    </row>
    <row r="717" ht="12.75">
      <c r="C717" s="87"/>
    </row>
    <row r="718" ht="12.75">
      <c r="C718" s="87"/>
    </row>
    <row r="719" ht="12.75">
      <c r="C719" s="87"/>
    </row>
    <row r="720" ht="12.75">
      <c r="C720" s="87"/>
    </row>
    <row r="721" ht="12.75">
      <c r="C721" s="87"/>
    </row>
    <row r="722" ht="12.75">
      <c r="C722" s="87"/>
    </row>
    <row r="723" ht="12.75">
      <c r="C723" s="87"/>
    </row>
    <row r="724" ht="12.75">
      <c r="C724" s="87"/>
    </row>
    <row r="725" ht="12.75">
      <c r="C725" s="87"/>
    </row>
    <row r="726" ht="12.75">
      <c r="C726" s="87"/>
    </row>
    <row r="727" ht="12.75">
      <c r="C727" s="87"/>
    </row>
    <row r="728" ht="12.75">
      <c r="C728" s="87"/>
    </row>
    <row r="729" ht="12.75">
      <c r="C729" s="87"/>
    </row>
    <row r="730" ht="12.75">
      <c r="C730" s="87"/>
    </row>
    <row r="731" ht="12.75">
      <c r="C731" s="87"/>
    </row>
    <row r="732" ht="12.75">
      <c r="C732" s="87"/>
    </row>
    <row r="733" ht="12.75">
      <c r="C733" s="87"/>
    </row>
    <row r="734" ht="12.75">
      <c r="C734" s="87"/>
    </row>
    <row r="735" ht="12.75">
      <c r="C735" s="87"/>
    </row>
    <row r="736" ht="12.75">
      <c r="C736" s="87"/>
    </row>
    <row r="737" ht="12.75">
      <c r="C737" s="87"/>
    </row>
    <row r="738" ht="12.75">
      <c r="C738" s="87"/>
    </row>
    <row r="739" ht="12.75">
      <c r="C739" s="87"/>
    </row>
    <row r="740" ht="12.75">
      <c r="C740" s="87"/>
    </row>
    <row r="741" ht="12.75">
      <c r="C741" s="87"/>
    </row>
    <row r="742" ht="12.75">
      <c r="C742" s="87"/>
    </row>
    <row r="743" ht="12.75">
      <c r="C743" s="87"/>
    </row>
    <row r="744" ht="12.75">
      <c r="C744" s="87"/>
    </row>
    <row r="745" ht="12.75">
      <c r="C745" s="87"/>
    </row>
    <row r="746" ht="12.75">
      <c r="C746" s="87"/>
    </row>
    <row r="747" ht="12.75">
      <c r="C747" s="87"/>
    </row>
    <row r="748" ht="12.75">
      <c r="C748" s="87"/>
    </row>
    <row r="749" ht="12.75">
      <c r="C749" s="87"/>
    </row>
    <row r="750" ht="12.75">
      <c r="C750" s="87"/>
    </row>
    <row r="751" ht="12.75">
      <c r="C751" s="87"/>
    </row>
    <row r="752" ht="12.75">
      <c r="C752" s="87"/>
    </row>
    <row r="753" ht="12.75">
      <c r="C753" s="87"/>
    </row>
    <row r="754" ht="12.75">
      <c r="C754" s="87"/>
    </row>
    <row r="755" ht="12.75">
      <c r="C755" s="87"/>
    </row>
    <row r="756" ht="12.75">
      <c r="C756" s="87"/>
    </row>
    <row r="757" ht="12.75">
      <c r="C757" s="87"/>
    </row>
    <row r="758" ht="12.75">
      <c r="C758" s="87"/>
    </row>
    <row r="759" ht="12.75">
      <c r="C759" s="87"/>
    </row>
    <row r="760" ht="12.75">
      <c r="C760" s="87"/>
    </row>
    <row r="761" ht="12.75">
      <c r="C761" s="87"/>
    </row>
    <row r="762" ht="12.75">
      <c r="C762" s="87"/>
    </row>
    <row r="763" ht="12.75">
      <c r="C763" s="87"/>
    </row>
    <row r="764" ht="12.75">
      <c r="C764" s="87"/>
    </row>
    <row r="765" ht="12.75">
      <c r="C765" s="87"/>
    </row>
    <row r="766" ht="12.75">
      <c r="C766" s="87"/>
    </row>
    <row r="767" ht="12.75">
      <c r="C767" s="87"/>
    </row>
    <row r="768" ht="12.75">
      <c r="C768" s="87"/>
    </row>
    <row r="769" ht="12.75">
      <c r="C769" s="87"/>
    </row>
    <row r="770" ht="12.75">
      <c r="C770" s="87"/>
    </row>
    <row r="771" ht="12.75">
      <c r="C771" s="87"/>
    </row>
    <row r="772" ht="12.75">
      <c r="C772" s="87"/>
    </row>
    <row r="773" ht="12.75">
      <c r="C773" s="87"/>
    </row>
    <row r="774" ht="12.75">
      <c r="C774" s="87"/>
    </row>
    <row r="775" ht="12.75">
      <c r="C775" s="87"/>
    </row>
    <row r="776" ht="12.75">
      <c r="C776" s="87"/>
    </row>
    <row r="777" ht="12.75">
      <c r="C777" s="87"/>
    </row>
    <row r="778" ht="12.75">
      <c r="C778" s="87"/>
    </row>
    <row r="779" ht="12.75">
      <c r="C779" s="87"/>
    </row>
    <row r="780" ht="12.75">
      <c r="C780" s="87"/>
    </row>
    <row r="781" ht="12.75">
      <c r="C781" s="87"/>
    </row>
    <row r="782" ht="12.75">
      <c r="C782" s="87"/>
    </row>
    <row r="783" ht="12.75">
      <c r="C783" s="87"/>
    </row>
    <row r="784" ht="12.75">
      <c r="C784" s="87"/>
    </row>
    <row r="785" ht="12.75">
      <c r="C785" s="87"/>
    </row>
    <row r="786" ht="12.75">
      <c r="C786" s="87"/>
    </row>
    <row r="787" ht="12.75">
      <c r="C787" s="87"/>
    </row>
    <row r="788" ht="12.75">
      <c r="C788" s="87"/>
    </row>
    <row r="789" ht="12.75">
      <c r="C789" s="87"/>
    </row>
    <row r="790" ht="12.75">
      <c r="C790" s="87"/>
    </row>
    <row r="791" ht="12.75">
      <c r="C791" s="87"/>
    </row>
    <row r="792" ht="12.75">
      <c r="C792" s="87"/>
    </row>
    <row r="793" ht="12.75">
      <c r="C793" s="87"/>
    </row>
    <row r="794" ht="12.75">
      <c r="C794" s="87"/>
    </row>
    <row r="795" ht="12.75">
      <c r="C795" s="87"/>
    </row>
    <row r="796" ht="12.75">
      <c r="C796" s="87"/>
    </row>
    <row r="797" ht="12.75">
      <c r="C797" s="87"/>
    </row>
    <row r="798" ht="12.75">
      <c r="C798" s="87"/>
    </row>
    <row r="799" ht="12.75">
      <c r="C799" s="87"/>
    </row>
    <row r="800" ht="12.75">
      <c r="C800" s="87"/>
    </row>
    <row r="801" ht="12.75">
      <c r="C801" s="87"/>
    </row>
    <row r="802" ht="12.75">
      <c r="C802" s="87"/>
    </row>
    <row r="803" ht="12.75">
      <c r="C803" s="87"/>
    </row>
    <row r="804" ht="12.75">
      <c r="C804" s="87"/>
    </row>
    <row r="805" ht="12.75">
      <c r="C805" s="87"/>
    </row>
    <row r="806" ht="12.75">
      <c r="C806" s="87"/>
    </row>
    <row r="807" ht="12.75">
      <c r="C807" s="87"/>
    </row>
    <row r="808" ht="12.75">
      <c r="C808" s="87"/>
    </row>
    <row r="809" ht="12.75">
      <c r="C809" s="87"/>
    </row>
    <row r="810" ht="12.75">
      <c r="C810" s="87"/>
    </row>
    <row r="811" ht="12.75">
      <c r="C811" s="87"/>
    </row>
    <row r="812" ht="12.75">
      <c r="C812" s="87"/>
    </row>
    <row r="813" ht="12.75">
      <c r="C813" s="87"/>
    </row>
    <row r="814" ht="12.75">
      <c r="C814" s="87"/>
    </row>
    <row r="815" ht="12.75">
      <c r="C815" s="87"/>
    </row>
    <row r="816" ht="12.75">
      <c r="C816" s="87"/>
    </row>
    <row r="817" ht="12.75">
      <c r="C817" s="87"/>
    </row>
    <row r="818" ht="12.75">
      <c r="C818" s="87"/>
    </row>
    <row r="819" ht="12.75">
      <c r="C819" s="87"/>
    </row>
    <row r="820" ht="12.75">
      <c r="C820" s="87"/>
    </row>
    <row r="821" ht="12.75">
      <c r="C821" s="87"/>
    </row>
    <row r="822" ht="12.75">
      <c r="C822" s="87"/>
    </row>
    <row r="823" ht="12.75">
      <c r="C823" s="87"/>
    </row>
    <row r="824" ht="12.75">
      <c r="C824" s="87"/>
    </row>
    <row r="825" ht="12.75">
      <c r="C825" s="87"/>
    </row>
    <row r="826" ht="12.75">
      <c r="C826" s="87"/>
    </row>
    <row r="827" ht="12.75">
      <c r="C827" s="87"/>
    </row>
    <row r="828" ht="12.75">
      <c r="C828" s="87"/>
    </row>
    <row r="829" ht="12.75">
      <c r="C829" s="87"/>
    </row>
    <row r="830" ht="12.75">
      <c r="C830" s="87"/>
    </row>
    <row r="831" ht="12.75">
      <c r="C831" s="87"/>
    </row>
    <row r="832" ht="12.75">
      <c r="C832" s="87"/>
    </row>
    <row r="833" ht="12.75">
      <c r="C833" s="87"/>
    </row>
    <row r="834" ht="12.75">
      <c r="C834" s="87"/>
    </row>
    <row r="835" ht="12.75">
      <c r="C835" s="87"/>
    </row>
    <row r="836" ht="12.75">
      <c r="C836" s="87"/>
    </row>
    <row r="837" ht="12.75">
      <c r="C837" s="87"/>
    </row>
    <row r="838" ht="12.75">
      <c r="C838" s="87"/>
    </row>
    <row r="839" ht="12.75">
      <c r="C839" s="87"/>
    </row>
    <row r="840" ht="12.75">
      <c r="C840" s="87"/>
    </row>
    <row r="841" ht="12.75">
      <c r="C841" s="87"/>
    </row>
    <row r="842" ht="12.75">
      <c r="C842" s="87"/>
    </row>
    <row r="843" ht="12.75">
      <c r="C843" s="87"/>
    </row>
    <row r="844" ht="12.75">
      <c r="C844" s="87"/>
    </row>
    <row r="845" ht="12.75">
      <c r="C845" s="87"/>
    </row>
    <row r="846" ht="12.75">
      <c r="C846" s="87"/>
    </row>
    <row r="847" ht="12.75">
      <c r="C847" s="87"/>
    </row>
    <row r="848" ht="12.75">
      <c r="C848" s="87"/>
    </row>
    <row r="849" ht="12.75">
      <c r="C849" s="87"/>
    </row>
    <row r="850" ht="12.75">
      <c r="C850" s="87"/>
    </row>
    <row r="851" ht="12.75">
      <c r="C851" s="87"/>
    </row>
    <row r="852" ht="12.75">
      <c r="C852" s="87"/>
    </row>
    <row r="853" ht="12.75">
      <c r="C853" s="87"/>
    </row>
    <row r="854" ht="12.75">
      <c r="C854" s="87"/>
    </row>
    <row r="855" ht="12.75">
      <c r="C855" s="87"/>
    </row>
    <row r="856" ht="12.75">
      <c r="C856" s="87"/>
    </row>
    <row r="857" ht="12.75">
      <c r="C857" s="87"/>
    </row>
    <row r="858" ht="12.75">
      <c r="C858" s="87"/>
    </row>
    <row r="859" ht="12.75">
      <c r="C859" s="87"/>
    </row>
    <row r="860" ht="12.75">
      <c r="C860" s="87"/>
    </row>
    <row r="861" ht="12.75">
      <c r="C861" s="87"/>
    </row>
    <row r="862" ht="12.75">
      <c r="C862" s="87"/>
    </row>
    <row r="863" ht="12.75">
      <c r="C863" s="87"/>
    </row>
    <row r="864" ht="12.75">
      <c r="C864" s="87"/>
    </row>
    <row r="865" ht="12.75">
      <c r="C865" s="87"/>
    </row>
    <row r="866" ht="12.75">
      <c r="C866" s="87"/>
    </row>
    <row r="867" ht="12.75">
      <c r="C867" s="87"/>
    </row>
    <row r="868" ht="12.75">
      <c r="C868" s="87"/>
    </row>
    <row r="869" ht="12.75">
      <c r="C869" s="87"/>
    </row>
    <row r="870" ht="12.75">
      <c r="C870" s="87"/>
    </row>
    <row r="871" ht="12.75">
      <c r="C871" s="87"/>
    </row>
    <row r="872" ht="12.75">
      <c r="C872" s="87"/>
    </row>
    <row r="873" ht="12.75">
      <c r="C873" s="87"/>
    </row>
    <row r="874" ht="12.75">
      <c r="C874" s="87"/>
    </row>
    <row r="875" ht="12.75">
      <c r="C875" s="87"/>
    </row>
    <row r="876" ht="12.75">
      <c r="C876" s="87"/>
    </row>
    <row r="877" ht="12.75">
      <c r="C877" s="87"/>
    </row>
    <row r="878" ht="12.75">
      <c r="C878" s="87"/>
    </row>
    <row r="879" ht="12.75">
      <c r="C879" s="87"/>
    </row>
    <row r="880" ht="12.75">
      <c r="C880" s="87"/>
    </row>
    <row r="881" ht="12.75">
      <c r="C881" s="87"/>
    </row>
    <row r="882" ht="12.75">
      <c r="C882" s="87"/>
    </row>
    <row r="883" ht="12.75">
      <c r="C883" s="87"/>
    </row>
    <row r="884" ht="12.75">
      <c r="C884" s="87"/>
    </row>
    <row r="885" ht="12.75">
      <c r="C885" s="87"/>
    </row>
    <row r="886" ht="12.75">
      <c r="C886" s="87"/>
    </row>
    <row r="887" ht="12.75">
      <c r="C887" s="87"/>
    </row>
    <row r="888" ht="12.75">
      <c r="C888" s="87"/>
    </row>
    <row r="889" ht="12.75">
      <c r="C889" s="87"/>
    </row>
    <row r="890" ht="12.75">
      <c r="C890" s="87"/>
    </row>
    <row r="891" ht="12.75">
      <c r="C891" s="87"/>
    </row>
    <row r="892" ht="12.75">
      <c r="C892" s="87"/>
    </row>
    <row r="893" ht="12.75">
      <c r="C893" s="87"/>
    </row>
    <row r="894" ht="12.75">
      <c r="C894" s="87"/>
    </row>
    <row r="895" ht="12.75">
      <c r="C895" s="87"/>
    </row>
    <row r="896" ht="12.75">
      <c r="C896" s="87"/>
    </row>
    <row r="897" ht="12.75">
      <c r="C897" s="87"/>
    </row>
    <row r="898" ht="12.75">
      <c r="C898" s="87"/>
    </row>
    <row r="899" ht="12.75">
      <c r="C899" s="87"/>
    </row>
    <row r="900" ht="12.75">
      <c r="C900" s="87"/>
    </row>
    <row r="901" ht="12.75">
      <c r="C901" s="87"/>
    </row>
    <row r="902" ht="12.75">
      <c r="C902" s="87"/>
    </row>
    <row r="903" ht="12.75">
      <c r="C903" s="87"/>
    </row>
    <row r="904" ht="12.75">
      <c r="C904" s="87"/>
    </row>
    <row r="905" ht="12.75">
      <c r="C905" s="87"/>
    </row>
    <row r="906" ht="12.75">
      <c r="C906" s="87"/>
    </row>
    <row r="907" ht="12.75">
      <c r="C907" s="87"/>
    </row>
    <row r="908" ht="12.75">
      <c r="C908" s="87"/>
    </row>
    <row r="909" ht="12.75">
      <c r="C909" s="87"/>
    </row>
    <row r="910" ht="12.75">
      <c r="C910" s="87"/>
    </row>
    <row r="911" ht="12.75">
      <c r="C911" s="87"/>
    </row>
    <row r="912" ht="12.75">
      <c r="C912" s="87"/>
    </row>
  </sheetData>
  <mergeCells count="8"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5"/>
  <sheetViews>
    <sheetView workbookViewId="0" topLeftCell="A1">
      <selection activeCell="G13" sqref="G13"/>
    </sheetView>
  </sheetViews>
  <sheetFormatPr defaultColWidth="9.140625" defaultRowHeight="12.75"/>
  <cols>
    <col min="1" max="1" width="18.00390625" style="60" customWidth="1"/>
    <col min="2" max="16384" width="9.140625" style="9" customWidth="1"/>
  </cols>
  <sheetData>
    <row r="1" ht="14.25">
      <c r="A1" s="1" t="s">
        <v>54</v>
      </c>
    </row>
    <row r="2" ht="15.75">
      <c r="A2" s="61"/>
    </row>
    <row r="3" spans="1:5" ht="14.25">
      <c r="A3" s="62" t="s">
        <v>282</v>
      </c>
      <c r="E3" s="106" t="s">
        <v>262</v>
      </c>
    </row>
    <row r="4" spans="1:5" s="6" customFormat="1" ht="12.75" customHeight="1">
      <c r="A4" s="63"/>
      <c r="B4" s="157" t="s">
        <v>55</v>
      </c>
      <c r="C4" s="157" t="s">
        <v>56</v>
      </c>
      <c r="D4" s="157" t="s">
        <v>57</v>
      </c>
      <c r="E4" s="157" t="s">
        <v>58</v>
      </c>
    </row>
    <row r="5" spans="1:5" s="6" customFormat="1" ht="12.75" customHeight="1">
      <c r="A5" s="64"/>
      <c r="B5" s="158"/>
      <c r="C5" s="158"/>
      <c r="D5" s="158"/>
      <c r="E5" s="158"/>
    </row>
    <row r="6" spans="1:5" s="6" customFormat="1" ht="12.75">
      <c r="A6" s="65" t="s">
        <v>59</v>
      </c>
      <c r="B6" s="66">
        <v>657355.841</v>
      </c>
      <c r="C6" s="67">
        <v>465927.076</v>
      </c>
      <c r="D6" s="68">
        <v>698274.57</v>
      </c>
      <c r="E6" s="66">
        <v>611996.95</v>
      </c>
    </row>
    <row r="7" spans="1:5" ht="12.75">
      <c r="A7" s="69" t="s">
        <v>60</v>
      </c>
      <c r="B7" s="70">
        <v>14709.432</v>
      </c>
      <c r="C7" s="71">
        <v>36163.621</v>
      </c>
      <c r="D7" s="71">
        <v>69274.08</v>
      </c>
      <c r="E7" s="70">
        <v>64981.83</v>
      </c>
    </row>
    <row r="8" spans="1:5" ht="12.75">
      <c r="A8" s="53" t="s">
        <v>61</v>
      </c>
      <c r="B8" s="72">
        <v>1112.5</v>
      </c>
      <c r="C8" s="73">
        <v>2736.009</v>
      </c>
      <c r="D8" s="73">
        <v>4094.82</v>
      </c>
      <c r="E8" s="72">
        <v>3909.02</v>
      </c>
    </row>
    <row r="9" spans="1:5" ht="12.75">
      <c r="A9" s="53" t="s">
        <v>62</v>
      </c>
      <c r="B9" s="72">
        <v>2726.47</v>
      </c>
      <c r="C9" s="73">
        <v>6450.845</v>
      </c>
      <c r="D9" s="73">
        <v>12232.7</v>
      </c>
      <c r="E9" s="72">
        <v>11747.02</v>
      </c>
    </row>
    <row r="10" spans="1:5" ht="12.75">
      <c r="A10" s="53" t="s">
        <v>63</v>
      </c>
      <c r="B10" s="72">
        <v>931.54</v>
      </c>
      <c r="C10" s="73">
        <v>3656.207</v>
      </c>
      <c r="D10" s="73">
        <v>6280.16</v>
      </c>
      <c r="E10" s="72">
        <v>6278.23</v>
      </c>
    </row>
    <row r="11" spans="1:5" ht="12.75">
      <c r="A11" s="53" t="s">
        <v>64</v>
      </c>
      <c r="B11" s="72">
        <v>1320.9</v>
      </c>
      <c r="C11" s="73">
        <v>3954.506</v>
      </c>
      <c r="D11" s="73">
        <v>11814.66</v>
      </c>
      <c r="E11" s="72">
        <v>9956.82</v>
      </c>
    </row>
    <row r="12" spans="1:5" ht="12.75">
      <c r="A12" s="53" t="s">
        <v>65</v>
      </c>
      <c r="B12" s="72">
        <v>2047.14</v>
      </c>
      <c r="C12" s="73">
        <v>5650.043</v>
      </c>
      <c r="D12" s="73">
        <v>12857</v>
      </c>
      <c r="E12" s="72">
        <v>11598.54</v>
      </c>
    </row>
    <row r="13" spans="1:5" ht="12.75">
      <c r="A13" s="53" t="s">
        <v>66</v>
      </c>
      <c r="B13" s="72">
        <v>3557.052</v>
      </c>
      <c r="C13" s="73">
        <v>5132.311</v>
      </c>
      <c r="D13" s="73">
        <v>7940.16</v>
      </c>
      <c r="E13" s="72">
        <v>7669.98</v>
      </c>
    </row>
    <row r="14" spans="1:5" ht="12.75">
      <c r="A14" s="53" t="s">
        <v>67</v>
      </c>
      <c r="B14" s="72">
        <v>1582.4</v>
      </c>
      <c r="C14" s="73">
        <v>4548.557</v>
      </c>
      <c r="D14" s="73">
        <v>7055.64</v>
      </c>
      <c r="E14" s="72">
        <v>6500.83</v>
      </c>
    </row>
    <row r="15" spans="1:5" ht="12.75">
      <c r="A15" s="53" t="s">
        <v>68</v>
      </c>
      <c r="B15" s="72">
        <v>1431.43</v>
      </c>
      <c r="C15" s="73">
        <v>4035.153</v>
      </c>
      <c r="D15" s="73">
        <v>6998.94</v>
      </c>
      <c r="E15" s="72">
        <v>7321.4</v>
      </c>
    </row>
    <row r="16" spans="1:5" ht="12.75">
      <c r="A16" s="74" t="s">
        <v>69</v>
      </c>
      <c r="B16" s="70">
        <v>42524.909</v>
      </c>
      <c r="C16" s="75">
        <v>47171.766</v>
      </c>
      <c r="D16" s="75">
        <v>66678.08</v>
      </c>
      <c r="E16" s="70">
        <v>57519.52</v>
      </c>
    </row>
    <row r="17" spans="1:5" ht="12.75">
      <c r="A17" s="53" t="s">
        <v>70</v>
      </c>
      <c r="B17" s="72">
        <v>11711.599</v>
      </c>
      <c r="C17" s="73">
        <v>14861.696</v>
      </c>
      <c r="D17" s="73">
        <v>13559.36</v>
      </c>
      <c r="E17" s="72">
        <v>12065.23</v>
      </c>
    </row>
    <row r="18" spans="1:5" ht="12.75">
      <c r="A18" s="53" t="s">
        <v>71</v>
      </c>
      <c r="B18" s="72">
        <v>9213.04</v>
      </c>
      <c r="C18" s="73">
        <v>7410.212</v>
      </c>
      <c r="D18" s="73">
        <v>11315.7</v>
      </c>
      <c r="E18" s="72">
        <v>9759.8</v>
      </c>
    </row>
    <row r="19" spans="1:5" ht="12.75">
      <c r="A19" s="53" t="s">
        <v>72</v>
      </c>
      <c r="B19" s="72">
        <v>3002.3</v>
      </c>
      <c r="C19" s="73">
        <v>3761.496</v>
      </c>
      <c r="D19" s="73">
        <v>5655.42</v>
      </c>
      <c r="E19" s="72">
        <v>4999.21</v>
      </c>
    </row>
    <row r="20" spans="1:5" ht="12.75">
      <c r="A20" s="53" t="s">
        <v>73</v>
      </c>
      <c r="B20" s="72">
        <v>3635.92</v>
      </c>
      <c r="C20" s="73">
        <v>4750.195</v>
      </c>
      <c r="D20" s="73">
        <v>7478.46</v>
      </c>
      <c r="E20" s="72">
        <v>6143.19</v>
      </c>
    </row>
    <row r="21" spans="1:5" ht="12.75">
      <c r="A21" s="53" t="s">
        <v>74</v>
      </c>
      <c r="B21" s="72">
        <v>4179.13</v>
      </c>
      <c r="C21" s="73">
        <v>2422.944</v>
      </c>
      <c r="D21" s="73">
        <v>7402.32</v>
      </c>
      <c r="E21" s="72">
        <v>6333.47</v>
      </c>
    </row>
    <row r="22" spans="1:5" ht="12.75">
      <c r="A22" s="53" t="s">
        <v>75</v>
      </c>
      <c r="B22" s="72">
        <v>3910.38</v>
      </c>
      <c r="C22" s="73">
        <v>3176.935</v>
      </c>
      <c r="D22" s="73">
        <v>5894.1</v>
      </c>
      <c r="E22" s="72">
        <v>4869.89</v>
      </c>
    </row>
    <row r="23" spans="1:5" ht="12.75">
      <c r="A23" s="53" t="s">
        <v>76</v>
      </c>
      <c r="B23" s="72">
        <v>6872.54</v>
      </c>
      <c r="C23" s="73">
        <v>10788.288</v>
      </c>
      <c r="D23" s="73">
        <v>15372.72</v>
      </c>
      <c r="E23" s="72">
        <v>13348.74</v>
      </c>
    </row>
    <row r="24" spans="1:5" ht="12.75">
      <c r="A24" s="74" t="s">
        <v>77</v>
      </c>
      <c r="B24" s="70">
        <v>33674.002</v>
      </c>
      <c r="C24" s="75">
        <v>38562.346</v>
      </c>
      <c r="D24" s="75">
        <v>73534.5</v>
      </c>
      <c r="E24" s="70">
        <v>59710.73</v>
      </c>
    </row>
    <row r="25" spans="1:5" ht="12.75">
      <c r="A25" s="53" t="s">
        <v>78</v>
      </c>
      <c r="B25" s="72">
        <v>2815.52</v>
      </c>
      <c r="C25" s="73">
        <v>2743.137</v>
      </c>
      <c r="D25" s="73">
        <v>4737.96</v>
      </c>
      <c r="E25" s="72">
        <v>3840.33</v>
      </c>
    </row>
    <row r="26" spans="1:5" ht="12.75">
      <c r="A26" s="53" t="s">
        <v>79</v>
      </c>
      <c r="B26" s="72">
        <v>3110.97</v>
      </c>
      <c r="C26" s="73">
        <v>3628.121</v>
      </c>
      <c r="D26" s="73">
        <v>7556.22</v>
      </c>
      <c r="E26" s="72">
        <v>5735.37</v>
      </c>
    </row>
    <row r="27" spans="1:5" ht="12.75">
      <c r="A27" s="53" t="s">
        <v>80</v>
      </c>
      <c r="B27" s="72">
        <v>1514.45</v>
      </c>
      <c r="C27" s="73">
        <v>1273.742</v>
      </c>
      <c r="D27" s="73">
        <v>3123.9</v>
      </c>
      <c r="E27" s="72">
        <v>2319.06</v>
      </c>
    </row>
    <row r="28" spans="1:5" ht="12.75">
      <c r="A28" s="53" t="s">
        <v>81</v>
      </c>
      <c r="B28" s="72">
        <v>3302.502</v>
      </c>
      <c r="C28" s="73">
        <v>3072.656</v>
      </c>
      <c r="D28" s="73">
        <v>7288.38</v>
      </c>
      <c r="E28" s="72">
        <v>5800.9</v>
      </c>
    </row>
    <row r="29" spans="1:5" ht="12.75">
      <c r="A29" s="53" t="s">
        <v>82</v>
      </c>
      <c r="B29" s="72">
        <v>4483.97</v>
      </c>
      <c r="C29" s="73">
        <v>4160.578</v>
      </c>
      <c r="D29" s="73">
        <v>5500.98</v>
      </c>
      <c r="E29" s="72">
        <v>4782.98</v>
      </c>
    </row>
    <row r="30" spans="1:5" ht="12.75">
      <c r="A30" s="53" t="s">
        <v>83</v>
      </c>
      <c r="B30" s="72">
        <v>3957.41</v>
      </c>
      <c r="C30" s="73">
        <v>6387.587</v>
      </c>
      <c r="D30" s="73">
        <v>8840.88</v>
      </c>
      <c r="E30" s="72">
        <v>7269.31</v>
      </c>
    </row>
    <row r="31" spans="1:5" ht="12.75">
      <c r="A31" s="53" t="s">
        <v>84</v>
      </c>
      <c r="B31" s="72">
        <v>8878.31</v>
      </c>
      <c r="C31" s="73">
        <v>8124.289</v>
      </c>
      <c r="D31" s="73">
        <v>16759.44</v>
      </c>
      <c r="E31" s="72">
        <v>14121.8</v>
      </c>
    </row>
    <row r="32" spans="1:5" ht="12.75">
      <c r="A32" s="53" t="s">
        <v>85</v>
      </c>
      <c r="B32" s="72">
        <v>1791.79</v>
      </c>
      <c r="C32" s="73">
        <v>3589.17</v>
      </c>
      <c r="D32" s="73">
        <v>5951.34</v>
      </c>
      <c r="E32" s="72">
        <v>4752.1</v>
      </c>
    </row>
    <row r="33" spans="1:5" ht="12.75">
      <c r="A33" s="69" t="s">
        <v>86</v>
      </c>
      <c r="B33" s="72">
        <v>3819.08</v>
      </c>
      <c r="C33" s="71">
        <v>5583.086</v>
      </c>
      <c r="D33" s="71">
        <v>13775.4</v>
      </c>
      <c r="E33" s="72">
        <v>11088.89</v>
      </c>
    </row>
    <row r="34" spans="1:5" ht="12.75">
      <c r="A34" s="74" t="s">
        <v>87</v>
      </c>
      <c r="B34" s="70">
        <v>92871.55</v>
      </c>
      <c r="C34" s="75">
        <v>66901.17</v>
      </c>
      <c r="D34" s="75">
        <v>82451.08</v>
      </c>
      <c r="E34" s="70">
        <v>71158.9</v>
      </c>
    </row>
    <row r="35" spans="1:5" ht="12.75">
      <c r="A35" s="48" t="s">
        <v>88</v>
      </c>
      <c r="B35" s="76">
        <v>14255.232</v>
      </c>
      <c r="C35" s="77">
        <v>10596.746</v>
      </c>
      <c r="D35" s="77">
        <v>11116.98</v>
      </c>
      <c r="E35" s="76">
        <v>10088.39</v>
      </c>
    </row>
    <row r="36" spans="1:5" ht="12.75">
      <c r="A36" s="53" t="s">
        <v>89</v>
      </c>
      <c r="B36" s="72">
        <v>24364.09</v>
      </c>
      <c r="C36" s="73">
        <v>16640.702</v>
      </c>
      <c r="D36" s="73">
        <v>13858.56</v>
      </c>
      <c r="E36" s="72">
        <v>11534.51</v>
      </c>
    </row>
    <row r="37" spans="1:5" ht="12.75">
      <c r="A37" s="53" t="s">
        <v>90</v>
      </c>
      <c r="B37" s="72">
        <v>13493.858</v>
      </c>
      <c r="C37" s="73">
        <v>11220.878</v>
      </c>
      <c r="D37" s="73">
        <v>20596.94</v>
      </c>
      <c r="E37" s="72">
        <v>17022.84</v>
      </c>
    </row>
    <row r="38" spans="1:5" ht="12.75">
      <c r="A38" s="53" t="s">
        <v>91</v>
      </c>
      <c r="B38" s="72">
        <v>22307.17</v>
      </c>
      <c r="C38" s="73">
        <v>11861.57</v>
      </c>
      <c r="D38" s="73">
        <v>16205.94</v>
      </c>
      <c r="E38" s="72">
        <v>14028.36</v>
      </c>
    </row>
    <row r="39" spans="1:5" ht="12.75">
      <c r="A39" s="53" t="s">
        <v>92</v>
      </c>
      <c r="B39" s="72">
        <v>8209.44</v>
      </c>
      <c r="C39" s="73">
        <v>3340.105</v>
      </c>
      <c r="D39" s="73">
        <v>6557.76</v>
      </c>
      <c r="E39" s="72">
        <v>5710.3</v>
      </c>
    </row>
    <row r="40" spans="1:5" ht="12.75">
      <c r="A40" s="53" t="s">
        <v>93</v>
      </c>
      <c r="B40" s="72">
        <v>6287.104</v>
      </c>
      <c r="C40" s="73">
        <v>7670.607</v>
      </c>
      <c r="D40" s="73">
        <v>8796.06</v>
      </c>
      <c r="E40" s="72">
        <v>8074.43</v>
      </c>
    </row>
    <row r="41" spans="1:5" ht="12.75">
      <c r="A41" s="69" t="s">
        <v>94</v>
      </c>
      <c r="B41" s="78">
        <v>3954.656</v>
      </c>
      <c r="C41" s="71">
        <v>5570.562</v>
      </c>
      <c r="D41" s="71">
        <v>5318.84</v>
      </c>
      <c r="E41" s="78">
        <v>4700.07</v>
      </c>
    </row>
    <row r="42" spans="1:5" ht="12.75">
      <c r="A42" s="74" t="s">
        <v>95</v>
      </c>
      <c r="B42" s="70">
        <v>50270.59</v>
      </c>
      <c r="C42" s="75">
        <v>68149.3</v>
      </c>
      <c r="D42" s="75">
        <v>96476.84</v>
      </c>
      <c r="E42" s="70">
        <v>82663.12</v>
      </c>
    </row>
    <row r="43" spans="1:5" ht="12.75">
      <c r="A43" s="53" t="s">
        <v>96</v>
      </c>
      <c r="B43" s="72">
        <v>2429.88</v>
      </c>
      <c r="C43" s="73">
        <v>2917.835</v>
      </c>
      <c r="D43" s="73">
        <v>4471.74</v>
      </c>
      <c r="E43" s="72">
        <v>4022.31</v>
      </c>
    </row>
    <row r="44" spans="1:5" ht="12.75">
      <c r="A44" s="53" t="s">
        <v>97</v>
      </c>
      <c r="B44" s="72">
        <v>6040.77</v>
      </c>
      <c r="C44" s="73">
        <v>15176.137</v>
      </c>
      <c r="D44" s="73">
        <v>12432.96</v>
      </c>
      <c r="E44" s="72">
        <v>10797.97</v>
      </c>
    </row>
    <row r="45" spans="1:5" ht="12.75">
      <c r="A45" s="53" t="s">
        <v>98</v>
      </c>
      <c r="B45" s="72">
        <v>3273.17</v>
      </c>
      <c r="C45" s="73">
        <v>3079.094</v>
      </c>
      <c r="D45" s="73">
        <v>5952.96</v>
      </c>
      <c r="E45" s="72">
        <v>5332.3</v>
      </c>
    </row>
    <row r="46" spans="1:5" ht="12.75">
      <c r="A46" s="53" t="s">
        <v>99</v>
      </c>
      <c r="B46" s="72">
        <v>2635.24</v>
      </c>
      <c r="C46" s="73">
        <v>2548.825</v>
      </c>
      <c r="D46" s="73">
        <v>4590.54</v>
      </c>
      <c r="E46" s="72">
        <v>3871.85</v>
      </c>
    </row>
    <row r="47" spans="1:5" ht="12.75">
      <c r="A47" s="53" t="s">
        <v>100</v>
      </c>
      <c r="B47" s="72">
        <v>6949.87</v>
      </c>
      <c r="C47" s="73">
        <v>6451.052</v>
      </c>
      <c r="D47" s="73">
        <v>9083.24</v>
      </c>
      <c r="E47" s="72">
        <v>7568.5</v>
      </c>
    </row>
    <row r="48" spans="1:5" ht="12.75">
      <c r="A48" s="53" t="s">
        <v>101</v>
      </c>
      <c r="B48" s="72">
        <v>7439.9</v>
      </c>
      <c r="C48" s="73">
        <v>11914.231</v>
      </c>
      <c r="D48" s="73">
        <v>11951.82</v>
      </c>
      <c r="E48" s="72">
        <v>9687.86</v>
      </c>
    </row>
    <row r="49" spans="1:5" ht="12.75">
      <c r="A49" s="53" t="s">
        <v>102</v>
      </c>
      <c r="B49" s="72">
        <v>3191.64</v>
      </c>
      <c r="C49" s="73">
        <v>4897.523</v>
      </c>
      <c r="D49" s="73">
        <v>10997.64</v>
      </c>
      <c r="E49" s="72">
        <v>10878.8</v>
      </c>
    </row>
    <row r="50" spans="1:5" ht="12.75">
      <c r="A50" s="53" t="s">
        <v>103</v>
      </c>
      <c r="B50" s="72">
        <v>6177.18</v>
      </c>
      <c r="C50" s="73">
        <v>5518.593</v>
      </c>
      <c r="D50" s="73">
        <v>8076.78</v>
      </c>
      <c r="E50" s="72">
        <v>7083.98</v>
      </c>
    </row>
    <row r="51" spans="1:5" ht="12.75">
      <c r="A51" s="53" t="s">
        <v>104</v>
      </c>
      <c r="B51" s="72">
        <v>1804.39</v>
      </c>
      <c r="C51" s="73">
        <v>1664.142</v>
      </c>
      <c r="D51" s="73">
        <v>1971.54</v>
      </c>
      <c r="E51" s="72">
        <v>1438.49</v>
      </c>
    </row>
    <row r="52" spans="1:5" ht="12.75">
      <c r="A52" s="53" t="s">
        <v>105</v>
      </c>
      <c r="B52" s="72">
        <v>1821.78</v>
      </c>
      <c r="C52" s="73">
        <v>2635.91</v>
      </c>
      <c r="D52" s="73">
        <v>5800.14</v>
      </c>
      <c r="E52" s="72">
        <v>5126.56</v>
      </c>
    </row>
    <row r="53" spans="1:5" ht="12.75">
      <c r="A53" s="69" t="s">
        <v>106</v>
      </c>
      <c r="B53" s="78">
        <v>8506.77</v>
      </c>
      <c r="C53" s="71">
        <v>11345.958</v>
      </c>
      <c r="D53" s="71">
        <v>21147.48</v>
      </c>
      <c r="E53" s="78">
        <v>16854.5</v>
      </c>
    </row>
    <row r="54" spans="1:5" ht="12.75">
      <c r="A54" s="74" t="s">
        <v>107</v>
      </c>
      <c r="B54" s="78">
        <v>141790.647</v>
      </c>
      <c r="C54" s="80">
        <v>46248.333</v>
      </c>
      <c r="D54" s="80">
        <v>81304.8</v>
      </c>
      <c r="E54" s="80">
        <v>72528.03</v>
      </c>
    </row>
    <row r="55" spans="1:5" ht="12.75">
      <c r="A55" s="53" t="s">
        <v>108</v>
      </c>
      <c r="B55" s="72">
        <v>6148.58</v>
      </c>
      <c r="C55" s="81">
        <v>5114.701</v>
      </c>
      <c r="D55" s="81">
        <v>13173.84</v>
      </c>
      <c r="E55" s="81">
        <v>10220.76</v>
      </c>
    </row>
    <row r="56" spans="1:5" ht="12.75">
      <c r="A56" s="53" t="s">
        <v>109</v>
      </c>
      <c r="B56" s="72">
        <v>2700.908</v>
      </c>
      <c r="C56" s="81">
        <v>699.829</v>
      </c>
      <c r="D56" s="81">
        <v>2132.46</v>
      </c>
      <c r="E56" s="81">
        <v>1955.45</v>
      </c>
    </row>
    <row r="57" spans="1:5" ht="12.75">
      <c r="A57" s="53" t="s">
        <v>110</v>
      </c>
      <c r="B57" s="72">
        <v>8965.73</v>
      </c>
      <c r="C57" s="81">
        <v>2661.364</v>
      </c>
      <c r="D57" s="81">
        <v>8149.68</v>
      </c>
      <c r="E57" s="81">
        <v>6931.4</v>
      </c>
    </row>
    <row r="58" spans="1:5" ht="12.75">
      <c r="A58" s="53" t="s">
        <v>111</v>
      </c>
      <c r="B58" s="72">
        <v>5532.51</v>
      </c>
      <c r="C58" s="81">
        <v>1552.629</v>
      </c>
      <c r="D58" s="81">
        <v>4041.9</v>
      </c>
      <c r="E58" s="81">
        <v>3351.87</v>
      </c>
    </row>
    <row r="59" spans="1:5" ht="12.75">
      <c r="A59" s="53" t="s">
        <v>112</v>
      </c>
      <c r="B59" s="72">
        <v>4873.53</v>
      </c>
      <c r="C59" s="81">
        <v>2100.182</v>
      </c>
      <c r="D59" s="81">
        <v>3115.8</v>
      </c>
      <c r="E59" s="81">
        <v>2603.75</v>
      </c>
    </row>
    <row r="60" spans="1:5" ht="12.75">
      <c r="A60" s="53" t="s">
        <v>113</v>
      </c>
      <c r="B60" s="72">
        <v>19860.486</v>
      </c>
      <c r="C60" s="81">
        <v>8982.483</v>
      </c>
      <c r="D60" s="81">
        <v>8881.92</v>
      </c>
      <c r="E60" s="81">
        <v>8844.34</v>
      </c>
    </row>
    <row r="61" spans="1:5" ht="12.75">
      <c r="A61" s="53" t="s">
        <v>114</v>
      </c>
      <c r="B61" s="72">
        <v>5638.535</v>
      </c>
      <c r="C61" s="81">
        <v>2448.797</v>
      </c>
      <c r="D61" s="81">
        <v>2673</v>
      </c>
      <c r="E61" s="81">
        <v>2523.61</v>
      </c>
    </row>
    <row r="62" spans="1:5" ht="12.75">
      <c r="A62" s="53" t="s">
        <v>115</v>
      </c>
      <c r="B62" s="72">
        <v>17463.44</v>
      </c>
      <c r="C62" s="81">
        <v>2093.386</v>
      </c>
      <c r="D62" s="81">
        <v>5455.62</v>
      </c>
      <c r="E62" s="81">
        <v>5724.38</v>
      </c>
    </row>
    <row r="63" spans="1:5" ht="12.75">
      <c r="A63" s="53" t="s">
        <v>116</v>
      </c>
      <c r="B63" s="72">
        <v>38091.998</v>
      </c>
      <c r="C63" s="81">
        <v>8199.452</v>
      </c>
      <c r="D63" s="81">
        <v>10681.2</v>
      </c>
      <c r="E63" s="81">
        <v>11146.97</v>
      </c>
    </row>
    <row r="64" spans="1:5" ht="12.75">
      <c r="A64" s="53" t="s">
        <v>117</v>
      </c>
      <c r="B64" s="72">
        <v>15550.42</v>
      </c>
      <c r="C64" s="81">
        <v>3997.016</v>
      </c>
      <c r="D64" s="81">
        <v>5430.48</v>
      </c>
      <c r="E64" s="81">
        <v>4970.87</v>
      </c>
    </row>
    <row r="65" spans="1:5" ht="12.75">
      <c r="A65" s="53" t="s">
        <v>118</v>
      </c>
      <c r="B65" s="72">
        <v>7040.73</v>
      </c>
      <c r="C65" s="81">
        <v>3878.611</v>
      </c>
      <c r="D65" s="81">
        <v>8344.62</v>
      </c>
      <c r="E65" s="81">
        <v>6907.01</v>
      </c>
    </row>
    <row r="66" spans="1:5" ht="12.75">
      <c r="A66" s="53" t="s">
        <v>119</v>
      </c>
      <c r="B66" s="72">
        <v>3709.23</v>
      </c>
      <c r="C66" s="81">
        <v>1894.289</v>
      </c>
      <c r="D66" s="81">
        <v>3418.74</v>
      </c>
      <c r="E66" s="81">
        <v>2685.26</v>
      </c>
    </row>
    <row r="67" spans="1:5" ht="12.75">
      <c r="A67" s="53" t="s">
        <v>120</v>
      </c>
      <c r="B67" s="72">
        <v>6214.55</v>
      </c>
      <c r="C67" s="81">
        <v>2625.584</v>
      </c>
      <c r="D67" s="81">
        <v>5805.54</v>
      </c>
      <c r="E67" s="81">
        <v>4662.37</v>
      </c>
    </row>
    <row r="68" spans="1:5" ht="12.75">
      <c r="A68" s="74" t="s">
        <v>121</v>
      </c>
      <c r="B68" s="70">
        <v>123903.338</v>
      </c>
      <c r="C68" s="80">
        <v>89160.098</v>
      </c>
      <c r="D68" s="80">
        <v>122378.04</v>
      </c>
      <c r="E68" s="80">
        <v>105112.05</v>
      </c>
    </row>
    <row r="69" spans="1:5" ht="12.75">
      <c r="A69" s="48" t="s">
        <v>122</v>
      </c>
      <c r="B69" s="76">
        <v>10414.163</v>
      </c>
      <c r="C69" s="82">
        <v>9664.902</v>
      </c>
      <c r="D69" s="81">
        <v>11722.86</v>
      </c>
      <c r="E69" s="81">
        <v>9966.02</v>
      </c>
    </row>
    <row r="70" spans="1:5" ht="12.75">
      <c r="A70" s="53" t="s">
        <v>123</v>
      </c>
      <c r="B70" s="72">
        <v>6448.259</v>
      </c>
      <c r="C70" s="81">
        <v>5030.562</v>
      </c>
      <c r="D70" s="81">
        <v>8968.32</v>
      </c>
      <c r="E70" s="81">
        <v>6710.89</v>
      </c>
    </row>
    <row r="71" spans="1:5" ht="12.75">
      <c r="A71" s="53" t="s">
        <v>124</v>
      </c>
      <c r="B71" s="72">
        <v>17606.709</v>
      </c>
      <c r="C71" s="81">
        <v>6224.962</v>
      </c>
      <c r="D71" s="81">
        <v>11631.06</v>
      </c>
      <c r="E71" s="81">
        <v>11597.48</v>
      </c>
    </row>
    <row r="72" spans="1:5" ht="12.75">
      <c r="A72" s="53" t="s">
        <v>125</v>
      </c>
      <c r="B72" s="72">
        <v>7839.74</v>
      </c>
      <c r="C72" s="81">
        <v>2778.546</v>
      </c>
      <c r="D72" s="81">
        <v>5078.16</v>
      </c>
      <c r="E72" s="81">
        <v>4452.46</v>
      </c>
    </row>
    <row r="73" spans="1:5" ht="12.75">
      <c r="A73" s="53" t="s">
        <v>126</v>
      </c>
      <c r="B73" s="72">
        <v>2489.34</v>
      </c>
      <c r="C73" s="81">
        <v>1317.059</v>
      </c>
      <c r="D73" s="81">
        <v>1549.26</v>
      </c>
      <c r="E73" s="81">
        <v>1336.18</v>
      </c>
    </row>
    <row r="74" spans="1:5" ht="12.75">
      <c r="A74" s="53" t="s">
        <v>127</v>
      </c>
      <c r="B74" s="72">
        <v>10972.05</v>
      </c>
      <c r="C74" s="81">
        <v>11580.82</v>
      </c>
      <c r="D74" s="81">
        <v>14548.68</v>
      </c>
      <c r="E74" s="81">
        <v>12648.7</v>
      </c>
    </row>
    <row r="75" spans="1:5" ht="12.75">
      <c r="A75" s="53" t="s">
        <v>128</v>
      </c>
      <c r="B75" s="72">
        <v>21912.766</v>
      </c>
      <c r="C75" s="81">
        <v>16246.572</v>
      </c>
      <c r="D75" s="81">
        <v>24548.94</v>
      </c>
      <c r="E75" s="81">
        <v>20460.19</v>
      </c>
    </row>
    <row r="76" spans="1:5" ht="12.75">
      <c r="A76" s="53" t="s">
        <v>129</v>
      </c>
      <c r="B76" s="72">
        <v>11417.03</v>
      </c>
      <c r="C76" s="81">
        <v>6352.118</v>
      </c>
      <c r="D76" s="81">
        <v>9846.9</v>
      </c>
      <c r="E76" s="81">
        <v>8898.22</v>
      </c>
    </row>
    <row r="77" spans="1:5" ht="12.75">
      <c r="A77" s="53" t="s">
        <v>130</v>
      </c>
      <c r="B77" s="72">
        <v>5560.81</v>
      </c>
      <c r="C77" s="81">
        <v>3761.532</v>
      </c>
      <c r="D77" s="81">
        <v>5354.64</v>
      </c>
      <c r="E77" s="81">
        <v>4070.54</v>
      </c>
    </row>
    <row r="78" spans="1:5" ht="12.75">
      <c r="A78" s="53" t="s">
        <v>131</v>
      </c>
      <c r="B78" s="72">
        <v>5379.51</v>
      </c>
      <c r="C78" s="81">
        <v>5120.832</v>
      </c>
      <c r="D78" s="81">
        <v>9059.04</v>
      </c>
      <c r="E78" s="81">
        <v>7461.6</v>
      </c>
    </row>
    <row r="79" spans="1:5" ht="12.75">
      <c r="A79" s="53" t="s">
        <v>132</v>
      </c>
      <c r="B79" s="72">
        <v>3127.287</v>
      </c>
      <c r="C79" s="81">
        <v>4689.927</v>
      </c>
      <c r="D79" s="81">
        <v>2975.94</v>
      </c>
      <c r="E79" s="81">
        <v>2168.29</v>
      </c>
    </row>
    <row r="80" spans="1:5" ht="12.75">
      <c r="A80" s="53" t="s">
        <v>133</v>
      </c>
      <c r="B80" s="72">
        <v>4924.585</v>
      </c>
      <c r="C80" s="81">
        <v>4058.329</v>
      </c>
      <c r="D80" s="81">
        <v>4853.52</v>
      </c>
      <c r="E80" s="81">
        <v>3723.03</v>
      </c>
    </row>
    <row r="81" spans="1:5" ht="12.75">
      <c r="A81" s="69" t="s">
        <v>134</v>
      </c>
      <c r="B81" s="72">
        <v>15811.089</v>
      </c>
      <c r="C81" s="83">
        <v>12333.937</v>
      </c>
      <c r="D81" s="83">
        <v>12240.72</v>
      </c>
      <c r="E81" s="83">
        <v>11618.45</v>
      </c>
    </row>
    <row r="82" spans="1:5" ht="12.75">
      <c r="A82" s="74" t="s">
        <v>135</v>
      </c>
      <c r="B82" s="70">
        <v>157611.373</v>
      </c>
      <c r="C82" s="80">
        <v>73570.442</v>
      </c>
      <c r="D82" s="80">
        <v>106177.15</v>
      </c>
      <c r="E82" s="80">
        <v>98322.76</v>
      </c>
    </row>
    <row r="83" spans="1:5" ht="12.75">
      <c r="A83" s="53" t="s">
        <v>136</v>
      </c>
      <c r="B83" s="72">
        <v>6707.754</v>
      </c>
      <c r="C83" s="81">
        <v>5753.317</v>
      </c>
      <c r="D83" s="81">
        <v>4645.81</v>
      </c>
      <c r="E83" s="81">
        <v>4415.8</v>
      </c>
    </row>
    <row r="84" spans="1:5" ht="12.75">
      <c r="A84" s="53" t="s">
        <v>137</v>
      </c>
      <c r="B84" s="72">
        <v>6672.98</v>
      </c>
      <c r="C84" s="81">
        <v>4687.231</v>
      </c>
      <c r="D84" s="81">
        <v>9243.72</v>
      </c>
      <c r="E84" s="81">
        <v>6923.85</v>
      </c>
    </row>
    <row r="85" spans="1:5" ht="12.75">
      <c r="A85" s="53" t="s">
        <v>138</v>
      </c>
      <c r="B85" s="72">
        <v>8888.43</v>
      </c>
      <c r="C85" s="81">
        <v>5528.407</v>
      </c>
      <c r="D85" s="81">
        <v>11396.16</v>
      </c>
      <c r="E85" s="81">
        <v>8818.45</v>
      </c>
    </row>
    <row r="86" spans="1:5" ht="12.75">
      <c r="A86" s="53" t="s">
        <v>139</v>
      </c>
      <c r="B86" s="72">
        <v>3148.29</v>
      </c>
      <c r="C86" s="81">
        <v>2641.712</v>
      </c>
      <c r="D86" s="81">
        <v>3476.52</v>
      </c>
      <c r="E86" s="81">
        <v>3499.79</v>
      </c>
    </row>
    <row r="87" spans="1:5" ht="12.75">
      <c r="A87" s="53" t="s">
        <v>140</v>
      </c>
      <c r="B87" s="72">
        <v>6204.07</v>
      </c>
      <c r="C87" s="81">
        <v>4251.355</v>
      </c>
      <c r="D87" s="81">
        <v>6330.42</v>
      </c>
      <c r="E87" s="81">
        <v>6031.54</v>
      </c>
    </row>
    <row r="88" spans="1:5" ht="12.75">
      <c r="A88" s="53" t="s">
        <v>141</v>
      </c>
      <c r="B88" s="72">
        <v>23602.343</v>
      </c>
      <c r="C88" s="81">
        <v>12748.263</v>
      </c>
      <c r="D88" s="81">
        <v>16804.8</v>
      </c>
      <c r="E88" s="81">
        <v>16530.99</v>
      </c>
    </row>
    <row r="89" spans="1:5" ht="12.75">
      <c r="A89" s="53" t="s">
        <v>142</v>
      </c>
      <c r="B89" s="72">
        <v>24952.14</v>
      </c>
      <c r="C89" s="81">
        <v>9847.328</v>
      </c>
      <c r="D89" s="81">
        <v>14096.7</v>
      </c>
      <c r="E89" s="81">
        <v>13619.35</v>
      </c>
    </row>
    <row r="90" spans="1:5" ht="12.75">
      <c r="A90" s="53" t="s">
        <v>143</v>
      </c>
      <c r="B90" s="72">
        <v>20506.712</v>
      </c>
      <c r="C90" s="81">
        <v>7560.283</v>
      </c>
      <c r="D90" s="81">
        <v>8129.7</v>
      </c>
      <c r="E90" s="81">
        <v>7462.5</v>
      </c>
    </row>
    <row r="91" spans="1:5" ht="12.75">
      <c r="A91" s="53" t="s">
        <v>144</v>
      </c>
      <c r="B91" s="72">
        <v>6740.881</v>
      </c>
      <c r="C91" s="81">
        <v>2662.915</v>
      </c>
      <c r="D91" s="81">
        <v>2940.84</v>
      </c>
      <c r="E91" s="81">
        <v>2524.94</v>
      </c>
    </row>
    <row r="92" spans="1:5" ht="12.75">
      <c r="A92" s="53" t="s">
        <v>145</v>
      </c>
      <c r="B92" s="72">
        <v>16864.68</v>
      </c>
      <c r="C92" s="81">
        <v>7339.983</v>
      </c>
      <c r="D92" s="81">
        <v>14750.1</v>
      </c>
      <c r="E92" s="81">
        <v>14125.61</v>
      </c>
    </row>
    <row r="93" spans="1:5" ht="12.75">
      <c r="A93" s="69" t="s">
        <v>146</v>
      </c>
      <c r="B93" s="78">
        <v>33323.093</v>
      </c>
      <c r="C93" s="83">
        <v>10549.638</v>
      </c>
      <c r="D93" s="83">
        <v>14362.38</v>
      </c>
      <c r="E93" s="83">
        <v>14369.95</v>
      </c>
    </row>
    <row r="94" spans="1:5" ht="12.75">
      <c r="A94" s="60" t="s">
        <v>147</v>
      </c>
      <c r="B94" s="85"/>
      <c r="C94" s="85">
        <v>465927.076</v>
      </c>
      <c r="D94" s="85"/>
      <c r="E94" s="85">
        <v>611996.95</v>
      </c>
    </row>
    <row r="95" spans="1:5" ht="12.75">
      <c r="A95" s="60" t="s">
        <v>148</v>
      </c>
      <c r="B95" s="85"/>
      <c r="C95"/>
      <c r="D95" s="14"/>
      <c r="E95" s="14"/>
    </row>
    <row r="96" spans="1:5" ht="12.75">
      <c r="A96" s="60" t="s">
        <v>149</v>
      </c>
      <c r="B96" s="85"/>
      <c r="C96"/>
      <c r="D96" s="14"/>
      <c r="E96" s="14"/>
    </row>
    <row r="97" spans="1:5" ht="12.75">
      <c r="A97" s="60" t="s">
        <v>150</v>
      </c>
      <c r="B97" s="85"/>
      <c r="C97"/>
      <c r="D97" s="14"/>
      <c r="E97" s="14"/>
    </row>
    <row r="98" spans="1:5" ht="12.75">
      <c r="A98" s="6"/>
      <c r="B98" s="85"/>
      <c r="C98"/>
      <c r="D98" s="14"/>
      <c r="E98" s="14"/>
    </row>
    <row r="99" spans="2:5" ht="12.75">
      <c r="B99" s="85"/>
      <c r="C99"/>
      <c r="D99" s="14"/>
      <c r="E99" s="14"/>
    </row>
    <row r="100" spans="2:5" ht="12.75">
      <c r="B100" s="85"/>
      <c r="C100"/>
      <c r="E100" s="14"/>
    </row>
    <row r="101" spans="2:5" ht="12.75">
      <c r="B101" s="85"/>
      <c r="C101"/>
      <c r="D101" s="86"/>
      <c r="E101" s="86"/>
    </row>
    <row r="102" spans="2:5" ht="12.75">
      <c r="B102" s="85"/>
      <c r="C102"/>
      <c r="D102" s="86"/>
      <c r="E102" s="86"/>
    </row>
    <row r="103" spans="2:5" ht="12.75">
      <c r="B103" s="85"/>
      <c r="D103" s="86"/>
      <c r="E103" s="86"/>
    </row>
    <row r="104" spans="2:4" ht="12.75">
      <c r="B104" s="85"/>
      <c r="C104"/>
      <c r="D104" s="86"/>
    </row>
    <row r="105" spans="2:4" ht="12.75">
      <c r="B105" s="85"/>
      <c r="C105" s="85"/>
      <c r="D105" s="86"/>
    </row>
    <row r="106" spans="2:4" ht="12.75">
      <c r="B106" s="85"/>
      <c r="C106" s="85"/>
      <c r="D106" s="86"/>
    </row>
    <row r="107" spans="2:4" ht="12.75">
      <c r="B107" s="85"/>
      <c r="C107" s="85"/>
      <c r="D107" s="86"/>
    </row>
    <row r="108" spans="2:4" ht="12.75">
      <c r="B108" s="85"/>
      <c r="D108" s="86"/>
    </row>
    <row r="109" spans="2:4" ht="12.75">
      <c r="B109" s="85"/>
      <c r="D109" s="86"/>
    </row>
    <row r="110" spans="2:4" ht="12.75">
      <c r="B110" s="85"/>
      <c r="D110" s="86"/>
    </row>
    <row r="111" spans="2:4" ht="12.75">
      <c r="B111" s="85"/>
      <c r="D111" s="86"/>
    </row>
    <row r="112" spans="2:4" ht="12.75">
      <c r="B112" s="85"/>
      <c r="D112" s="86"/>
    </row>
    <row r="113" spans="2:4" ht="12.75">
      <c r="B113" s="85"/>
      <c r="D113" s="86"/>
    </row>
    <row r="114" spans="2:4" ht="12.75">
      <c r="B114" s="85"/>
      <c r="D114" s="86"/>
    </row>
    <row r="115" spans="2:5" ht="12.75">
      <c r="B115" s="85"/>
      <c r="D115" s="86"/>
      <c r="E115" s="85"/>
    </row>
    <row r="116" spans="2:5" ht="12.75">
      <c r="B116" s="85"/>
      <c r="D116" s="86"/>
      <c r="E116" s="85"/>
    </row>
    <row r="117" spans="2:5" ht="12.75">
      <c r="B117" s="85"/>
      <c r="D117" s="86"/>
      <c r="E117" s="85"/>
    </row>
    <row r="118" spans="2:5" ht="12.75">
      <c r="B118" s="85"/>
      <c r="D118" s="86"/>
      <c r="E118" s="85"/>
    </row>
    <row r="119" spans="2:5" ht="12.75">
      <c r="B119" s="85"/>
      <c r="D119" s="86"/>
      <c r="E119" s="85"/>
    </row>
    <row r="120" spans="2:5" ht="12.75">
      <c r="B120" s="85"/>
      <c r="D120" s="86"/>
      <c r="E120" s="85"/>
    </row>
    <row r="121" spans="2:5" ht="12.75">
      <c r="B121" s="85"/>
      <c r="D121" s="86"/>
      <c r="E121" s="85"/>
    </row>
    <row r="122" spans="2:5" ht="12.75">
      <c r="B122" s="85"/>
      <c r="D122" s="86"/>
      <c r="E122" s="85"/>
    </row>
    <row r="123" spans="2:5" ht="12.75">
      <c r="B123" s="85"/>
      <c r="D123" s="86"/>
      <c r="E123" s="85"/>
    </row>
    <row r="124" spans="2:5" ht="12.75">
      <c r="B124" s="85"/>
      <c r="D124" s="86"/>
      <c r="E124" s="85"/>
    </row>
    <row r="125" spans="2:5" ht="12.75">
      <c r="B125" s="85"/>
      <c r="D125" s="86"/>
      <c r="E125" s="85"/>
    </row>
    <row r="126" spans="2:5" ht="12.75">
      <c r="B126" s="85"/>
      <c r="D126" s="86"/>
      <c r="E126" s="85"/>
    </row>
    <row r="127" spans="2:5" ht="12.75">
      <c r="B127" s="85"/>
      <c r="D127" s="86"/>
      <c r="E127" s="85"/>
    </row>
    <row r="128" spans="2:5" ht="12.75">
      <c r="B128" s="85"/>
      <c r="D128" s="86"/>
      <c r="E128" s="85"/>
    </row>
    <row r="129" spans="2:5" ht="12.75">
      <c r="B129" s="85"/>
      <c r="D129" s="86"/>
      <c r="E129" s="85"/>
    </row>
    <row r="130" spans="2:5" ht="12.75">
      <c r="B130" s="85"/>
      <c r="D130" s="86"/>
      <c r="E130" s="85"/>
    </row>
    <row r="131" spans="2:5" ht="12.75">
      <c r="B131" s="85"/>
      <c r="D131" s="86"/>
      <c r="E131" s="85"/>
    </row>
    <row r="132" spans="2:5" ht="12.75">
      <c r="B132" s="85"/>
      <c r="D132" s="86"/>
      <c r="E132" s="85"/>
    </row>
    <row r="133" spans="2:5" ht="12.75">
      <c r="B133" s="85"/>
      <c r="D133" s="86"/>
      <c r="E133" s="85"/>
    </row>
    <row r="134" spans="2:5" ht="12.75">
      <c r="B134" s="85"/>
      <c r="D134" s="86"/>
      <c r="E134" s="85"/>
    </row>
    <row r="135" spans="2:5" ht="12.75">
      <c r="B135" s="85"/>
      <c r="D135" s="86"/>
      <c r="E135" s="85"/>
    </row>
    <row r="136" spans="2:5" ht="12.75">
      <c r="B136" s="85"/>
      <c r="D136" s="86"/>
      <c r="E136" s="85"/>
    </row>
    <row r="137" spans="2:5" ht="12.75">
      <c r="B137" s="85"/>
      <c r="D137" s="86"/>
      <c r="E137" s="85"/>
    </row>
    <row r="138" spans="2:5" ht="12.75">
      <c r="B138" s="85"/>
      <c r="D138" s="86"/>
      <c r="E138" s="85"/>
    </row>
    <row r="139" spans="2:5" ht="12.75">
      <c r="B139" s="85"/>
      <c r="D139" s="86"/>
      <c r="E139" s="85"/>
    </row>
    <row r="140" spans="2:5" ht="12.75">
      <c r="B140" s="85"/>
      <c r="D140" s="86"/>
      <c r="E140" s="85"/>
    </row>
    <row r="141" spans="2:5" ht="12.75">
      <c r="B141" s="85"/>
      <c r="D141" s="86"/>
      <c r="E141" s="85"/>
    </row>
    <row r="142" spans="2:5" ht="12.75">
      <c r="B142" s="85"/>
      <c r="D142" s="86"/>
      <c r="E142" s="85"/>
    </row>
    <row r="143" spans="2:5" ht="12.75">
      <c r="B143" s="85"/>
      <c r="D143" s="86"/>
      <c r="E143" s="85"/>
    </row>
    <row r="144" spans="2:5" ht="12.75">
      <c r="B144" s="85"/>
      <c r="D144" s="86"/>
      <c r="E144" s="85"/>
    </row>
    <row r="145" spans="2:5" ht="12.75">
      <c r="B145" s="85"/>
      <c r="D145" s="86"/>
      <c r="E145" s="85"/>
    </row>
    <row r="146" spans="2:5" ht="12.75">
      <c r="B146" s="85"/>
      <c r="D146" s="86"/>
      <c r="E146" s="85"/>
    </row>
    <row r="147" spans="2:5" ht="12.75">
      <c r="B147" s="85"/>
      <c r="D147" s="86"/>
      <c r="E147" s="85"/>
    </row>
    <row r="148" spans="2:5" ht="12.75">
      <c r="B148" s="85"/>
      <c r="D148" s="86"/>
      <c r="E148" s="85"/>
    </row>
    <row r="149" spans="2:5" ht="12.75">
      <c r="B149" s="85"/>
      <c r="D149" s="86"/>
      <c r="E149" s="85"/>
    </row>
    <row r="150" spans="2:5" ht="12.75">
      <c r="B150" s="85"/>
      <c r="D150" s="86"/>
      <c r="E150" s="85"/>
    </row>
    <row r="151" spans="2:5" ht="12.75">
      <c r="B151" s="85"/>
      <c r="D151" s="86"/>
      <c r="E151" s="85"/>
    </row>
    <row r="152" spans="2:5" ht="12.75">
      <c r="B152" s="85"/>
      <c r="D152" s="86"/>
      <c r="E152" s="85"/>
    </row>
    <row r="153" spans="2:5" ht="12.75">
      <c r="B153" s="85"/>
      <c r="D153" s="86"/>
      <c r="E153" s="85"/>
    </row>
    <row r="154" spans="2:5" ht="12.75">
      <c r="B154" s="85"/>
      <c r="D154" s="86"/>
      <c r="E154" s="85"/>
    </row>
    <row r="155" spans="2:5" ht="12.75">
      <c r="B155" s="85"/>
      <c r="D155" s="86"/>
      <c r="E155" s="85"/>
    </row>
    <row r="156" spans="2:5" ht="12.75">
      <c r="B156" s="85"/>
      <c r="D156" s="86"/>
      <c r="E156" s="85"/>
    </row>
    <row r="157" spans="2:5" ht="12.75">
      <c r="B157" s="85"/>
      <c r="D157" s="86"/>
      <c r="E157" s="85"/>
    </row>
    <row r="158" spans="2:5" ht="12.75">
      <c r="B158" s="85"/>
      <c r="D158" s="86"/>
      <c r="E158" s="85"/>
    </row>
    <row r="159" spans="2:5" ht="12.75">
      <c r="B159" s="85"/>
      <c r="D159" s="86"/>
      <c r="E159" s="85"/>
    </row>
    <row r="160" spans="2:5" ht="12.75">
      <c r="B160" s="85"/>
      <c r="D160" s="86"/>
      <c r="E160" s="85"/>
    </row>
    <row r="161" spans="2:5" ht="12.75">
      <c r="B161" s="85"/>
      <c r="D161" s="86"/>
      <c r="E161" s="85"/>
    </row>
    <row r="162" spans="2:5" ht="12.75">
      <c r="B162" s="85"/>
      <c r="D162" s="86"/>
      <c r="E162" s="85"/>
    </row>
    <row r="163" spans="2:5" ht="12.75">
      <c r="B163" s="85"/>
      <c r="D163" s="86"/>
      <c r="E163" s="85"/>
    </row>
    <row r="164" spans="2:5" ht="12.75">
      <c r="B164" s="85"/>
      <c r="D164" s="86"/>
      <c r="E164" s="85"/>
    </row>
    <row r="165" spans="2:5" ht="12.75">
      <c r="B165" s="85"/>
      <c r="D165" s="86"/>
      <c r="E165" s="85"/>
    </row>
    <row r="166" spans="2:5" ht="12.75">
      <c r="B166" s="85"/>
      <c r="D166" s="86"/>
      <c r="E166" s="85"/>
    </row>
    <row r="167" spans="2:5" ht="12.75">
      <c r="B167" s="85"/>
      <c r="D167" s="86"/>
      <c r="E167" s="85"/>
    </row>
    <row r="168" spans="2:5" ht="12.75">
      <c r="B168" s="85"/>
      <c r="D168" s="86"/>
      <c r="E168" s="85"/>
    </row>
    <row r="169" spans="2:5" ht="12.75">
      <c r="B169" s="85"/>
      <c r="D169" s="86"/>
      <c r="E169" s="85"/>
    </row>
    <row r="170" spans="2:5" ht="12.75">
      <c r="B170" s="85"/>
      <c r="D170" s="86"/>
      <c r="E170" s="85"/>
    </row>
    <row r="171" spans="2:5" ht="12.75">
      <c r="B171" s="85"/>
      <c r="D171" s="86"/>
      <c r="E171" s="85"/>
    </row>
    <row r="172" spans="2:5" ht="12.75">
      <c r="B172" s="85"/>
      <c r="D172" s="86"/>
      <c r="E172" s="85"/>
    </row>
    <row r="173" spans="2:5" ht="12.75">
      <c r="B173" s="85"/>
      <c r="D173" s="86"/>
      <c r="E173" s="85"/>
    </row>
    <row r="174" spans="2:5" ht="12.75">
      <c r="B174" s="85"/>
      <c r="D174" s="86"/>
      <c r="E174" s="85"/>
    </row>
    <row r="175" spans="2:5" ht="12.75">
      <c r="B175" s="85"/>
      <c r="D175" s="86"/>
      <c r="E175" s="85"/>
    </row>
    <row r="176" spans="2:5" ht="12.75">
      <c r="B176" s="85"/>
      <c r="D176" s="86"/>
      <c r="E176" s="85"/>
    </row>
    <row r="177" spans="2:5" ht="12.75">
      <c r="B177" s="85"/>
      <c r="D177" s="86"/>
      <c r="E177" s="85"/>
    </row>
    <row r="178" spans="2:5" ht="12.75">
      <c r="B178" s="85"/>
      <c r="D178" s="86"/>
      <c r="E178" s="85"/>
    </row>
    <row r="179" spans="2:5" ht="12.75">
      <c r="B179" s="85"/>
      <c r="D179" s="86"/>
      <c r="E179" s="85"/>
    </row>
    <row r="180" spans="2:5" ht="12.75">
      <c r="B180" s="85"/>
      <c r="D180" s="86"/>
      <c r="E180" s="85"/>
    </row>
    <row r="181" spans="2:5" ht="12.75">
      <c r="B181" s="85"/>
      <c r="D181" s="86"/>
      <c r="E181" s="85"/>
    </row>
    <row r="182" spans="2:5" ht="12.75">
      <c r="B182" s="85"/>
      <c r="D182" s="86"/>
      <c r="E182" s="85"/>
    </row>
    <row r="183" spans="2:5" ht="12.75">
      <c r="B183" s="85"/>
      <c r="D183" s="86"/>
      <c r="E183" s="85"/>
    </row>
    <row r="184" spans="2:5" ht="12.75">
      <c r="B184" s="85"/>
      <c r="D184" s="86"/>
      <c r="E184" s="85"/>
    </row>
    <row r="185" spans="2:5" ht="12.75">
      <c r="B185" s="85"/>
      <c r="D185" s="86"/>
      <c r="E185" s="85"/>
    </row>
    <row r="186" spans="2:5" ht="12.75">
      <c r="B186" s="85"/>
      <c r="D186" s="86"/>
      <c r="E186" s="85"/>
    </row>
    <row r="187" spans="2:5" ht="12.75">
      <c r="B187" s="85"/>
      <c r="D187" s="86"/>
      <c r="E187" s="85"/>
    </row>
    <row r="188" spans="2:5" ht="12.75">
      <c r="B188" s="85"/>
      <c r="D188" s="86"/>
      <c r="E188" s="85"/>
    </row>
    <row r="189" spans="2:5" ht="12.75">
      <c r="B189" s="85"/>
      <c r="D189" s="86"/>
      <c r="E189" s="85"/>
    </row>
    <row r="190" spans="2:5" ht="12.75">
      <c r="B190" s="85"/>
      <c r="D190" s="86"/>
      <c r="E190" s="85"/>
    </row>
    <row r="191" spans="2:5" ht="12.75">
      <c r="B191" s="85"/>
      <c r="D191" s="86"/>
      <c r="E191" s="85"/>
    </row>
    <row r="192" spans="2:5" ht="12.75">
      <c r="B192" s="85"/>
      <c r="D192" s="86"/>
      <c r="E192" s="85"/>
    </row>
    <row r="193" spans="2:5" ht="12.75">
      <c r="B193" s="85"/>
      <c r="D193" s="86"/>
      <c r="E193" s="85"/>
    </row>
    <row r="194" spans="2:5" ht="12.75">
      <c r="B194" s="85"/>
      <c r="D194" s="86"/>
      <c r="E194" s="85"/>
    </row>
    <row r="195" spans="2:5" ht="12.75">
      <c r="B195" s="85"/>
      <c r="D195" s="86"/>
      <c r="E195" s="85"/>
    </row>
    <row r="196" spans="2:5" ht="12.75">
      <c r="B196" s="85"/>
      <c r="D196" s="86"/>
      <c r="E196" s="85"/>
    </row>
    <row r="197" spans="2:5" ht="12.75">
      <c r="B197" s="85"/>
      <c r="D197" s="86"/>
      <c r="E197" s="85"/>
    </row>
    <row r="198" spans="2:5" ht="12.75">
      <c r="B198" s="85"/>
      <c r="D198" s="86"/>
      <c r="E198" s="85"/>
    </row>
    <row r="199" spans="2:5" ht="12.75">
      <c r="B199" s="85"/>
      <c r="D199" s="86"/>
      <c r="E199" s="85"/>
    </row>
    <row r="200" spans="2:5" ht="12.75">
      <c r="B200" s="85"/>
      <c r="D200" s="86"/>
      <c r="E200" s="85"/>
    </row>
    <row r="201" spans="2:5" ht="12.75">
      <c r="B201" s="85"/>
      <c r="D201" s="86"/>
      <c r="E201" s="85"/>
    </row>
    <row r="202" spans="2:5" ht="12.75">
      <c r="B202" s="85"/>
      <c r="D202" s="86"/>
      <c r="E202" s="85"/>
    </row>
    <row r="203" spans="2:5" ht="12.75">
      <c r="B203" s="85"/>
      <c r="D203" s="86"/>
      <c r="E203" s="85"/>
    </row>
    <row r="204" spans="2:5" ht="12.75">
      <c r="B204" s="85"/>
      <c r="D204" s="86"/>
      <c r="E204" s="85"/>
    </row>
    <row r="205" spans="2:5" ht="12.75">
      <c r="B205" s="85"/>
      <c r="D205" s="86"/>
      <c r="E205" s="85"/>
    </row>
    <row r="206" spans="2:5" ht="12.75">
      <c r="B206" s="85"/>
      <c r="D206" s="86"/>
      <c r="E206" s="85"/>
    </row>
    <row r="207" spans="2:5" ht="12.75">
      <c r="B207" s="85"/>
      <c r="D207" s="86"/>
      <c r="E207" s="85"/>
    </row>
    <row r="208" spans="2:5" ht="12.75">
      <c r="B208" s="85"/>
      <c r="D208" s="86"/>
      <c r="E208" s="85"/>
    </row>
    <row r="209" spans="2:5" ht="12.75">
      <c r="B209" s="85"/>
      <c r="D209" s="86"/>
      <c r="E209" s="85"/>
    </row>
    <row r="210" spans="2:5" ht="12.75">
      <c r="B210" s="85"/>
      <c r="D210" s="86"/>
      <c r="E210" s="85"/>
    </row>
    <row r="211" spans="2:5" ht="12.75">
      <c r="B211" s="85"/>
      <c r="D211" s="86"/>
      <c r="E211" s="85"/>
    </row>
    <row r="212" spans="2:5" ht="12.75">
      <c r="B212" s="85"/>
      <c r="D212" s="86"/>
      <c r="E212" s="85"/>
    </row>
    <row r="213" spans="2:5" ht="12.75">
      <c r="B213" s="85"/>
      <c r="D213" s="86"/>
      <c r="E213" s="85"/>
    </row>
    <row r="214" spans="2:5" ht="12.75">
      <c r="B214" s="85"/>
      <c r="D214" s="86"/>
      <c r="E214" s="85"/>
    </row>
    <row r="215" spans="2:5" ht="12.75">
      <c r="B215" s="85"/>
      <c r="D215" s="86"/>
      <c r="E215" s="85"/>
    </row>
    <row r="216" spans="2:5" ht="12.75">
      <c r="B216" s="85"/>
      <c r="D216" s="86"/>
      <c r="E216" s="85"/>
    </row>
    <row r="217" spans="2:5" ht="12.75">
      <c r="B217" s="85"/>
      <c r="D217" s="86"/>
      <c r="E217" s="85"/>
    </row>
    <row r="218" spans="2:5" ht="12.75">
      <c r="B218" s="85"/>
      <c r="D218" s="86"/>
      <c r="E218" s="85"/>
    </row>
    <row r="219" spans="2:5" ht="12.75">
      <c r="B219" s="85"/>
      <c r="D219" s="86"/>
      <c r="E219" s="85"/>
    </row>
    <row r="220" spans="2:5" ht="12.75">
      <c r="B220" s="85"/>
      <c r="D220" s="86"/>
      <c r="E220" s="85"/>
    </row>
    <row r="221" spans="2:5" ht="12.75">
      <c r="B221" s="85"/>
      <c r="D221" s="86"/>
      <c r="E221" s="85"/>
    </row>
    <row r="222" spans="2:5" ht="12.75">
      <c r="B222" s="85"/>
      <c r="D222" s="86"/>
      <c r="E222" s="85"/>
    </row>
    <row r="223" spans="2:5" ht="12.75">
      <c r="B223" s="85"/>
      <c r="D223" s="86"/>
      <c r="E223" s="85"/>
    </row>
    <row r="224" spans="2:5" ht="12.75">
      <c r="B224" s="85"/>
      <c r="D224" s="86"/>
      <c r="E224" s="85"/>
    </row>
    <row r="225" spans="2:5" ht="12.75">
      <c r="B225" s="85"/>
      <c r="D225" s="86"/>
      <c r="E225" s="85"/>
    </row>
    <row r="226" spans="2:5" ht="12.75">
      <c r="B226" s="85"/>
      <c r="D226" s="86"/>
      <c r="E226" s="85"/>
    </row>
    <row r="227" spans="2:5" ht="12.75">
      <c r="B227" s="85"/>
      <c r="D227" s="86"/>
      <c r="E227" s="85"/>
    </row>
    <row r="228" spans="2:5" ht="12.75">
      <c r="B228" s="85"/>
      <c r="D228" s="86"/>
      <c r="E228" s="85"/>
    </row>
    <row r="229" spans="2:5" ht="12.75">
      <c r="B229" s="85"/>
      <c r="D229" s="86"/>
      <c r="E229" s="85"/>
    </row>
    <row r="230" spans="2:5" ht="12.75">
      <c r="B230" s="85"/>
      <c r="D230" s="86"/>
      <c r="E230" s="85"/>
    </row>
    <row r="231" spans="2:5" ht="12.75">
      <c r="B231" s="85"/>
      <c r="D231" s="86"/>
      <c r="E231" s="85"/>
    </row>
    <row r="232" spans="2:5" ht="12.75">
      <c r="B232" s="85"/>
      <c r="D232" s="86"/>
      <c r="E232" s="85"/>
    </row>
    <row r="233" spans="2:5" ht="12.75">
      <c r="B233" s="85"/>
      <c r="D233" s="86"/>
      <c r="E233" s="85"/>
    </row>
    <row r="234" spans="2:5" ht="12.75">
      <c r="B234" s="85"/>
      <c r="D234" s="86"/>
      <c r="E234" s="85"/>
    </row>
    <row r="235" spans="2:5" ht="12.75">
      <c r="B235" s="85"/>
      <c r="D235" s="86"/>
      <c r="E235" s="85"/>
    </row>
    <row r="236" spans="2:5" ht="12.75">
      <c r="B236" s="85"/>
      <c r="D236" s="86"/>
      <c r="E236" s="85"/>
    </row>
    <row r="237" spans="2:5" ht="12.75">
      <c r="B237" s="85"/>
      <c r="D237" s="86"/>
      <c r="E237" s="85"/>
    </row>
    <row r="238" spans="2:5" ht="12.75">
      <c r="B238" s="85"/>
      <c r="D238" s="86"/>
      <c r="E238" s="85"/>
    </row>
    <row r="239" spans="2:5" ht="12.75">
      <c r="B239" s="85"/>
      <c r="D239" s="86"/>
      <c r="E239" s="85"/>
    </row>
    <row r="240" spans="2:5" ht="12.75">
      <c r="B240" s="85"/>
      <c r="D240" s="86"/>
      <c r="E240" s="85"/>
    </row>
    <row r="241" spans="2:5" ht="12.75">
      <c r="B241" s="85"/>
      <c r="D241" s="86"/>
      <c r="E241" s="85"/>
    </row>
    <row r="242" spans="2:5" ht="12.75">
      <c r="B242" s="85"/>
      <c r="D242" s="86"/>
      <c r="E242" s="85"/>
    </row>
    <row r="243" spans="2:5" ht="12.75">
      <c r="B243" s="85"/>
      <c r="D243" s="86"/>
      <c r="E243" s="85"/>
    </row>
    <row r="244" spans="2:5" ht="12.75">
      <c r="B244" s="85"/>
      <c r="D244" s="86"/>
      <c r="E244" s="85"/>
    </row>
    <row r="245" spans="2:5" ht="12.75">
      <c r="B245" s="85"/>
      <c r="D245" s="86"/>
      <c r="E245" s="85"/>
    </row>
    <row r="246" spans="2:5" ht="12.75">
      <c r="B246" s="85"/>
      <c r="D246" s="86"/>
      <c r="E246" s="85"/>
    </row>
    <row r="247" spans="2:5" ht="12.75">
      <c r="B247" s="85"/>
      <c r="D247" s="86"/>
      <c r="E247" s="85"/>
    </row>
    <row r="248" spans="2:5" ht="12.75">
      <c r="B248" s="85"/>
      <c r="D248" s="86"/>
      <c r="E248" s="85"/>
    </row>
    <row r="249" spans="2:5" ht="12.75">
      <c r="B249" s="85"/>
      <c r="D249" s="86"/>
      <c r="E249" s="85"/>
    </row>
    <row r="250" spans="2:5" ht="12.75">
      <c r="B250" s="85"/>
      <c r="D250" s="86"/>
      <c r="E250" s="85"/>
    </row>
    <row r="251" spans="2:5" ht="12.75">
      <c r="B251" s="85"/>
      <c r="D251" s="86"/>
      <c r="E251" s="85"/>
    </row>
    <row r="252" spans="2:5" ht="12.75">
      <c r="B252" s="85"/>
      <c r="D252" s="86"/>
      <c r="E252" s="85"/>
    </row>
    <row r="253" spans="2:5" ht="12.75">
      <c r="B253" s="85"/>
      <c r="D253" s="86"/>
      <c r="E253" s="85"/>
    </row>
    <row r="254" spans="2:5" ht="12.75">
      <c r="B254" s="85"/>
      <c r="D254" s="86"/>
      <c r="E254" s="85"/>
    </row>
    <row r="255" spans="2:5" ht="12.75">
      <c r="B255" s="85"/>
      <c r="D255" s="86"/>
      <c r="E255" s="85"/>
    </row>
    <row r="256" spans="2:5" ht="12.75">
      <c r="B256" s="85"/>
      <c r="D256" s="86"/>
      <c r="E256" s="85"/>
    </row>
    <row r="257" spans="2:5" ht="12.75">
      <c r="B257" s="85"/>
      <c r="D257" s="86"/>
      <c r="E257" s="85"/>
    </row>
    <row r="258" spans="2:5" ht="12.75">
      <c r="B258" s="85"/>
      <c r="D258" s="86"/>
      <c r="E258" s="85"/>
    </row>
    <row r="259" spans="2:5" ht="12.75">
      <c r="B259" s="85"/>
      <c r="D259" s="86"/>
      <c r="E259" s="85"/>
    </row>
    <row r="260" spans="2:5" ht="12.75">
      <c r="B260" s="85"/>
      <c r="D260" s="86"/>
      <c r="E260" s="85"/>
    </row>
    <row r="261" spans="2:5" ht="12.75">
      <c r="B261" s="85"/>
      <c r="D261" s="86"/>
      <c r="E261" s="85"/>
    </row>
    <row r="262" spans="2:5" ht="12.75">
      <c r="B262" s="85"/>
      <c r="D262" s="86"/>
      <c r="E262" s="85"/>
    </row>
    <row r="263" spans="2:5" ht="12.75">
      <c r="B263" s="85"/>
      <c r="D263" s="86"/>
      <c r="E263" s="85"/>
    </row>
    <row r="264" spans="2:5" ht="12.75">
      <c r="B264" s="85"/>
      <c r="D264" s="86"/>
      <c r="E264" s="85"/>
    </row>
    <row r="265" spans="2:5" ht="12.75">
      <c r="B265" s="85"/>
      <c r="D265" s="86"/>
      <c r="E265" s="85"/>
    </row>
    <row r="266" spans="2:5" ht="12.75">
      <c r="B266" s="85"/>
      <c r="D266" s="86"/>
      <c r="E266" s="85"/>
    </row>
    <row r="267" spans="2:5" ht="12.75">
      <c r="B267" s="85"/>
      <c r="D267" s="86"/>
      <c r="E267" s="85"/>
    </row>
    <row r="268" spans="2:5" ht="12.75">
      <c r="B268" s="85"/>
      <c r="D268" s="86"/>
      <c r="E268" s="85"/>
    </row>
    <row r="269" spans="2:5" ht="12.75">
      <c r="B269" s="85"/>
      <c r="D269" s="86"/>
      <c r="E269" s="85"/>
    </row>
    <row r="270" spans="2:5" ht="12.75">
      <c r="B270" s="85"/>
      <c r="D270" s="86"/>
      <c r="E270" s="85"/>
    </row>
    <row r="271" spans="2:5" ht="12.75">
      <c r="B271" s="85"/>
      <c r="D271" s="86"/>
      <c r="E271" s="85"/>
    </row>
    <row r="272" spans="2:5" ht="12.75">
      <c r="B272" s="85"/>
      <c r="D272" s="86"/>
      <c r="E272" s="85"/>
    </row>
    <row r="273" spans="2:5" ht="12.75">
      <c r="B273" s="85"/>
      <c r="D273" s="86"/>
      <c r="E273" s="85"/>
    </row>
    <row r="274" spans="2:5" ht="12.75">
      <c r="B274" s="85"/>
      <c r="D274" s="86"/>
      <c r="E274" s="85"/>
    </row>
    <row r="275" spans="2:5" ht="12.75">
      <c r="B275" s="85"/>
      <c r="D275" s="86"/>
      <c r="E275" s="85"/>
    </row>
    <row r="276" spans="2:5" ht="12.75">
      <c r="B276" s="85"/>
      <c r="D276" s="86"/>
      <c r="E276" s="85"/>
    </row>
    <row r="277" spans="2:5" ht="12.75">
      <c r="B277" s="85"/>
      <c r="D277" s="86"/>
      <c r="E277" s="85"/>
    </row>
    <row r="278" spans="2:5" ht="12.75">
      <c r="B278" s="85"/>
      <c r="D278" s="86"/>
      <c r="E278" s="85"/>
    </row>
    <row r="279" spans="2:5" ht="12.75">
      <c r="B279" s="85"/>
      <c r="D279" s="86"/>
      <c r="E279" s="85"/>
    </row>
    <row r="280" spans="2:5" ht="12.75">
      <c r="B280" s="85"/>
      <c r="D280" s="86"/>
      <c r="E280" s="85"/>
    </row>
    <row r="281" spans="2:5" ht="12.75">
      <c r="B281" s="85"/>
      <c r="D281" s="86"/>
      <c r="E281" s="85"/>
    </row>
    <row r="282" spans="2:5" ht="12.75">
      <c r="B282" s="85"/>
      <c r="D282" s="86"/>
      <c r="E282" s="85"/>
    </row>
    <row r="283" spans="2:5" ht="12.75">
      <c r="B283" s="85"/>
      <c r="D283" s="86"/>
      <c r="E283" s="85"/>
    </row>
    <row r="284" spans="2:5" ht="12.75">
      <c r="B284" s="85"/>
      <c r="D284" s="86"/>
      <c r="E284" s="85"/>
    </row>
    <row r="285" spans="2:5" ht="12.75">
      <c r="B285" s="85"/>
      <c r="D285" s="86"/>
      <c r="E285" s="85"/>
    </row>
    <row r="286" spans="2:5" ht="12.75">
      <c r="B286" s="85"/>
      <c r="D286" s="86"/>
      <c r="E286" s="85"/>
    </row>
    <row r="287" spans="2:5" ht="12.75">
      <c r="B287" s="85"/>
      <c r="D287" s="86"/>
      <c r="E287" s="85"/>
    </row>
    <row r="288" spans="2:5" ht="12.75">
      <c r="B288" s="85"/>
      <c r="D288" s="86"/>
      <c r="E288" s="85"/>
    </row>
    <row r="289" spans="2:5" ht="12.75">
      <c r="B289" s="85"/>
      <c r="D289" s="86"/>
      <c r="E289" s="85"/>
    </row>
    <row r="290" spans="2:5" ht="12.75">
      <c r="B290" s="85"/>
      <c r="D290" s="86"/>
      <c r="E290" s="85"/>
    </row>
    <row r="291" spans="2:5" ht="12.75">
      <c r="B291" s="85"/>
      <c r="D291" s="86"/>
      <c r="E291" s="85"/>
    </row>
    <row r="292" spans="2:5" ht="12.75">
      <c r="B292" s="85"/>
      <c r="D292" s="86"/>
      <c r="E292" s="85"/>
    </row>
    <row r="293" spans="2:5" ht="12.75">
      <c r="B293" s="85"/>
      <c r="D293" s="86"/>
      <c r="E293" s="85"/>
    </row>
    <row r="294" spans="2:5" ht="12.75">
      <c r="B294" s="85"/>
      <c r="D294" s="86"/>
      <c r="E294" s="85"/>
    </row>
    <row r="295" spans="2:5" ht="12.75">
      <c r="B295" s="85"/>
      <c r="D295" s="86"/>
      <c r="E295" s="85"/>
    </row>
    <row r="296" spans="2:5" ht="12.75">
      <c r="B296" s="85"/>
      <c r="D296" s="86"/>
      <c r="E296" s="85"/>
    </row>
    <row r="297" spans="2:5" ht="12.75">
      <c r="B297" s="85"/>
      <c r="D297" s="86"/>
      <c r="E297" s="85"/>
    </row>
    <row r="298" spans="2:5" ht="12.75">
      <c r="B298" s="85"/>
      <c r="D298" s="86"/>
      <c r="E298" s="85"/>
    </row>
    <row r="299" spans="2:5" ht="12.75">
      <c r="B299" s="85"/>
      <c r="D299" s="86"/>
      <c r="E299" s="85"/>
    </row>
    <row r="300" spans="2:5" ht="12.75">
      <c r="B300" s="85"/>
      <c r="D300" s="86"/>
      <c r="E300" s="85"/>
    </row>
    <row r="301" spans="2:5" ht="12.75">
      <c r="B301" s="85"/>
      <c r="D301" s="86"/>
      <c r="E301" s="85"/>
    </row>
    <row r="302" spans="2:5" ht="12.75">
      <c r="B302" s="85"/>
      <c r="D302" s="86"/>
      <c r="E302" s="85"/>
    </row>
    <row r="303" spans="2:5" ht="12.75">
      <c r="B303" s="85"/>
      <c r="D303" s="86"/>
      <c r="E303" s="85"/>
    </row>
    <row r="304" spans="2:5" ht="12.75">
      <c r="B304" s="85"/>
      <c r="D304" s="86"/>
      <c r="E304" s="85"/>
    </row>
    <row r="305" spans="2:5" ht="12.75">
      <c r="B305" s="85"/>
      <c r="D305" s="86"/>
      <c r="E305" s="85"/>
    </row>
    <row r="306" spans="2:5" ht="12.75">
      <c r="B306" s="85"/>
      <c r="D306" s="86"/>
      <c r="E306" s="85"/>
    </row>
    <row r="307" spans="2:5" ht="12.75">
      <c r="B307" s="85"/>
      <c r="D307" s="86"/>
      <c r="E307" s="85"/>
    </row>
    <row r="308" spans="2:5" ht="12.75">
      <c r="B308" s="85"/>
      <c r="D308" s="86"/>
      <c r="E308" s="85"/>
    </row>
    <row r="309" spans="2:5" ht="12.75">
      <c r="B309" s="85"/>
      <c r="D309" s="86"/>
      <c r="E309" s="85"/>
    </row>
    <row r="310" spans="2:5" ht="12.75">
      <c r="B310" s="85"/>
      <c r="D310" s="86"/>
      <c r="E310" s="85"/>
    </row>
    <row r="311" spans="2:5" ht="12.75">
      <c r="B311" s="85"/>
      <c r="D311" s="86"/>
      <c r="E311" s="85"/>
    </row>
    <row r="312" spans="2:5" ht="12.75">
      <c r="B312" s="85"/>
      <c r="D312" s="86"/>
      <c r="E312" s="85"/>
    </row>
    <row r="313" spans="2:5" ht="12.75">
      <c r="B313" s="85"/>
      <c r="D313" s="86"/>
      <c r="E313" s="85"/>
    </row>
    <row r="314" spans="2:5" ht="12.75">
      <c r="B314" s="85"/>
      <c r="D314" s="86"/>
      <c r="E314" s="85"/>
    </row>
    <row r="315" spans="2:5" ht="12.75">
      <c r="B315" s="85"/>
      <c r="D315" s="86"/>
      <c r="E315" s="85"/>
    </row>
    <row r="316" spans="2:5" ht="12.75">
      <c r="B316" s="85"/>
      <c r="D316" s="86"/>
      <c r="E316" s="85"/>
    </row>
    <row r="317" spans="2:5" ht="12.75">
      <c r="B317" s="85"/>
      <c r="D317" s="86"/>
      <c r="E317" s="85"/>
    </row>
    <row r="318" spans="2:5" ht="12.75">
      <c r="B318" s="85"/>
      <c r="D318" s="86"/>
      <c r="E318" s="85"/>
    </row>
    <row r="319" spans="2:5" ht="12.75">
      <c r="B319" s="85"/>
      <c r="D319" s="86"/>
      <c r="E319" s="85"/>
    </row>
    <row r="320" spans="2:5" ht="12.75">
      <c r="B320" s="85"/>
      <c r="D320" s="86"/>
      <c r="E320" s="85"/>
    </row>
    <row r="321" spans="2:5" ht="12.75">
      <c r="B321" s="85"/>
      <c r="D321" s="86"/>
      <c r="E321" s="85"/>
    </row>
    <row r="322" spans="2:5" ht="12.75">
      <c r="B322" s="85"/>
      <c r="D322" s="86"/>
      <c r="E322" s="85"/>
    </row>
    <row r="323" spans="2:5" ht="12.75">
      <c r="B323" s="85"/>
      <c r="D323" s="86"/>
      <c r="E323" s="85"/>
    </row>
    <row r="324" spans="2:5" ht="12.75">
      <c r="B324" s="85"/>
      <c r="D324" s="86"/>
      <c r="E324" s="85"/>
    </row>
    <row r="325" spans="2:5" ht="12.75">
      <c r="B325" s="85"/>
      <c r="D325" s="86"/>
      <c r="E325" s="85"/>
    </row>
    <row r="326" spans="2:5" ht="12.75">
      <c r="B326" s="85"/>
      <c r="D326" s="86"/>
      <c r="E326" s="85"/>
    </row>
    <row r="327" spans="2:5" ht="12.75">
      <c r="B327" s="85"/>
      <c r="D327" s="86"/>
      <c r="E327" s="85"/>
    </row>
    <row r="328" spans="2:5" ht="12.75">
      <c r="B328" s="85"/>
      <c r="D328" s="86"/>
      <c r="E328" s="85"/>
    </row>
    <row r="329" spans="2:5" ht="12.75">
      <c r="B329" s="85"/>
      <c r="D329" s="86"/>
      <c r="E329" s="85"/>
    </row>
    <row r="330" spans="2:5" ht="12.75">
      <c r="B330" s="85"/>
      <c r="D330" s="86"/>
      <c r="E330" s="85"/>
    </row>
    <row r="331" spans="2:5" ht="12.75">
      <c r="B331" s="85"/>
      <c r="D331" s="86"/>
      <c r="E331" s="85"/>
    </row>
    <row r="332" spans="2:5" ht="12.75">
      <c r="B332" s="85"/>
      <c r="D332" s="86"/>
      <c r="E332" s="85"/>
    </row>
    <row r="333" spans="2:5" ht="12.75">
      <c r="B333" s="85"/>
      <c r="D333" s="86"/>
      <c r="E333" s="85"/>
    </row>
    <row r="334" spans="2:5" ht="12.75">
      <c r="B334" s="85"/>
      <c r="D334" s="86"/>
      <c r="E334" s="85"/>
    </row>
    <row r="335" spans="2:5" ht="12.75">
      <c r="B335" s="85"/>
      <c r="D335" s="86"/>
      <c r="E335" s="85"/>
    </row>
    <row r="336" spans="2:5" ht="12.75">
      <c r="B336" s="85"/>
      <c r="D336" s="86"/>
      <c r="E336" s="85"/>
    </row>
    <row r="337" spans="2:5" ht="12.75">
      <c r="B337" s="85"/>
      <c r="D337" s="86"/>
      <c r="E337" s="85"/>
    </row>
    <row r="338" spans="2:5" ht="12.75">
      <c r="B338" s="85"/>
      <c r="D338" s="86"/>
      <c r="E338" s="85"/>
    </row>
    <row r="339" spans="2:5" ht="12.75">
      <c r="B339" s="85"/>
      <c r="D339" s="86"/>
      <c r="E339" s="85"/>
    </row>
    <row r="340" spans="2:5" ht="12.75">
      <c r="B340" s="85"/>
      <c r="D340" s="86"/>
      <c r="E340" s="85"/>
    </row>
    <row r="341" spans="2:5" ht="12.75">
      <c r="B341" s="85"/>
      <c r="D341" s="86"/>
      <c r="E341" s="85"/>
    </row>
    <row r="342" spans="2:5" ht="12.75">
      <c r="B342" s="85"/>
      <c r="D342" s="86"/>
      <c r="E342" s="85"/>
    </row>
    <row r="343" spans="2:5" ht="12.75">
      <c r="B343" s="85"/>
      <c r="E343" s="85"/>
    </row>
    <row r="344" spans="2:5" ht="12.75">
      <c r="B344" s="85"/>
      <c r="E344" s="85"/>
    </row>
    <row r="345" spans="2:5" ht="12.75">
      <c r="B345" s="85"/>
      <c r="E345" s="85"/>
    </row>
    <row r="346" ht="12.75">
      <c r="E346" s="85"/>
    </row>
    <row r="347" ht="12.75">
      <c r="E347" s="85"/>
    </row>
    <row r="348" ht="12.75">
      <c r="E348" s="85"/>
    </row>
    <row r="349" ht="12.75">
      <c r="E349" s="85"/>
    </row>
    <row r="350" ht="12.75">
      <c r="E350" s="85"/>
    </row>
    <row r="351" ht="12.75">
      <c r="E351" s="85"/>
    </row>
    <row r="352" ht="12.75">
      <c r="E352" s="85"/>
    </row>
    <row r="353" ht="12.75">
      <c r="E353" s="85"/>
    </row>
    <row r="354" ht="12.75">
      <c r="E354" s="85"/>
    </row>
    <row r="355" ht="12.75">
      <c r="E355" s="85"/>
    </row>
    <row r="356" ht="12.75">
      <c r="E356" s="85"/>
    </row>
    <row r="357" ht="12.75">
      <c r="E357" s="85"/>
    </row>
    <row r="358" ht="12.75">
      <c r="E358" s="85"/>
    </row>
    <row r="359" ht="12.75">
      <c r="E359" s="85"/>
    </row>
    <row r="360" ht="12.75">
      <c r="E360" s="85"/>
    </row>
    <row r="361" ht="12.75">
      <c r="E361" s="85"/>
    </row>
    <row r="362" ht="12.75">
      <c r="E362" s="85"/>
    </row>
    <row r="363" ht="12.75">
      <c r="E363" s="85"/>
    </row>
    <row r="364" ht="12.75">
      <c r="E364" s="85"/>
    </row>
    <row r="365" ht="12.75">
      <c r="E365" s="85"/>
    </row>
    <row r="366" ht="12.75">
      <c r="E366" s="85"/>
    </row>
    <row r="367" ht="12.75">
      <c r="E367" s="85"/>
    </row>
    <row r="368" ht="12.75">
      <c r="E368" s="85"/>
    </row>
    <row r="369" ht="12.75">
      <c r="E369" s="85"/>
    </row>
    <row r="370" ht="12.75">
      <c r="E370" s="85"/>
    </row>
    <row r="371" ht="12.75">
      <c r="E371" s="85"/>
    </row>
    <row r="372" ht="12.75">
      <c r="E372" s="85"/>
    </row>
    <row r="373" ht="12.75">
      <c r="E373" s="85"/>
    </row>
    <row r="374" ht="12.75">
      <c r="E374" s="85"/>
    </row>
    <row r="375" ht="12.75">
      <c r="E375" s="85"/>
    </row>
    <row r="376" ht="12.75">
      <c r="E376" s="85"/>
    </row>
    <row r="377" ht="12.75">
      <c r="E377" s="85"/>
    </row>
    <row r="378" ht="12.75">
      <c r="E378" s="85"/>
    </row>
    <row r="379" ht="12.75">
      <c r="E379" s="85"/>
    </row>
    <row r="380" ht="12.75">
      <c r="E380" s="85"/>
    </row>
    <row r="381" ht="12.75">
      <c r="E381" s="85"/>
    </row>
    <row r="382" ht="12.75">
      <c r="E382" s="85"/>
    </row>
    <row r="383" ht="12.75">
      <c r="E383" s="85"/>
    </row>
    <row r="384" ht="12.75">
      <c r="E384" s="85"/>
    </row>
    <row r="385" ht="12.75">
      <c r="E385" s="85"/>
    </row>
    <row r="386" ht="12.75">
      <c r="E386" s="85"/>
    </row>
    <row r="387" ht="12.75">
      <c r="E387" s="85"/>
    </row>
    <row r="388" ht="12.75">
      <c r="E388" s="85"/>
    </row>
    <row r="389" ht="12.75">
      <c r="E389" s="85"/>
    </row>
    <row r="390" ht="12.75">
      <c r="E390" s="85"/>
    </row>
    <row r="391" ht="12.75">
      <c r="E391" s="85"/>
    </row>
    <row r="392" ht="12.75">
      <c r="E392" s="85"/>
    </row>
    <row r="393" ht="12.75">
      <c r="E393" s="85"/>
    </row>
    <row r="394" ht="12.75">
      <c r="E394" s="85"/>
    </row>
    <row r="395" ht="12.75">
      <c r="E395" s="85"/>
    </row>
    <row r="396" ht="12.75">
      <c r="E396" s="85"/>
    </row>
    <row r="397" ht="12.75">
      <c r="E397" s="85"/>
    </row>
    <row r="398" ht="12.75">
      <c r="E398" s="85"/>
    </row>
    <row r="399" ht="12.75">
      <c r="E399" s="85"/>
    </row>
    <row r="400" ht="12.75">
      <c r="E400" s="85"/>
    </row>
    <row r="401" ht="12.75">
      <c r="E401" s="85"/>
    </row>
    <row r="402" ht="12.75">
      <c r="E402" s="85"/>
    </row>
    <row r="403" ht="12.75">
      <c r="E403" s="85"/>
    </row>
    <row r="404" ht="12.75">
      <c r="E404" s="85"/>
    </row>
    <row r="405" ht="12.75">
      <c r="E405" s="85"/>
    </row>
    <row r="406" ht="12.75">
      <c r="E406" s="85"/>
    </row>
    <row r="407" ht="12.75">
      <c r="E407" s="85"/>
    </row>
    <row r="408" ht="12.75">
      <c r="E408" s="85"/>
    </row>
    <row r="409" ht="12.75">
      <c r="E409" s="85"/>
    </row>
    <row r="410" ht="12.75">
      <c r="E410" s="85"/>
    </row>
    <row r="411" ht="12.75">
      <c r="E411" s="85"/>
    </row>
    <row r="412" ht="12.75">
      <c r="E412" s="85"/>
    </row>
    <row r="413" ht="12.75">
      <c r="E413" s="85"/>
    </row>
    <row r="414" ht="12.75">
      <c r="E414" s="85"/>
    </row>
    <row r="415" ht="12.75">
      <c r="E415" s="85"/>
    </row>
    <row r="416" ht="12.75">
      <c r="E416" s="85"/>
    </row>
    <row r="417" ht="12.75">
      <c r="E417" s="85"/>
    </row>
    <row r="418" ht="12.75">
      <c r="E418" s="85"/>
    </row>
    <row r="419" ht="12.75">
      <c r="E419" s="85"/>
    </row>
    <row r="420" ht="12.75">
      <c r="E420" s="85"/>
    </row>
    <row r="421" ht="12.75">
      <c r="E421" s="85"/>
    </row>
    <row r="422" ht="12.75">
      <c r="E422" s="85"/>
    </row>
    <row r="423" ht="12.75">
      <c r="E423" s="85"/>
    </row>
    <row r="424" ht="12.75">
      <c r="E424" s="85"/>
    </row>
    <row r="425" ht="12.75">
      <c r="E425" s="85"/>
    </row>
    <row r="426" ht="12.75">
      <c r="E426" s="85"/>
    </row>
    <row r="427" ht="12.75">
      <c r="E427" s="85"/>
    </row>
    <row r="428" ht="12.75">
      <c r="E428" s="85"/>
    </row>
    <row r="429" ht="12.75">
      <c r="E429" s="85"/>
    </row>
    <row r="430" ht="12.75">
      <c r="E430" s="85"/>
    </row>
    <row r="431" ht="12.75">
      <c r="E431" s="85"/>
    </row>
    <row r="432" ht="12.75">
      <c r="E432" s="85"/>
    </row>
    <row r="433" ht="12.75">
      <c r="E433" s="85"/>
    </row>
    <row r="434" ht="12.75">
      <c r="E434" s="85"/>
    </row>
    <row r="435" ht="12.75">
      <c r="E435" s="85"/>
    </row>
    <row r="436" ht="12.75">
      <c r="E436" s="85"/>
    </row>
    <row r="437" ht="12.75">
      <c r="E437" s="85"/>
    </row>
    <row r="438" ht="12.75">
      <c r="E438" s="85"/>
    </row>
    <row r="439" ht="12.75">
      <c r="E439" s="85"/>
    </row>
    <row r="440" ht="12.75">
      <c r="E440" s="85"/>
    </row>
    <row r="441" ht="12.75">
      <c r="E441" s="85"/>
    </row>
    <row r="442" ht="12.75">
      <c r="E442" s="85"/>
    </row>
    <row r="443" ht="12.75">
      <c r="E443" s="85"/>
    </row>
    <row r="444" ht="12.75">
      <c r="E444" s="85"/>
    </row>
    <row r="445" ht="12.75">
      <c r="E445" s="85"/>
    </row>
    <row r="446" ht="12.75">
      <c r="E446" s="85"/>
    </row>
    <row r="447" ht="12.75">
      <c r="E447" s="85"/>
    </row>
    <row r="448" ht="12.75">
      <c r="E448" s="85"/>
    </row>
    <row r="449" ht="12.75">
      <c r="E449" s="85"/>
    </row>
    <row r="450" ht="12.75">
      <c r="E450" s="85"/>
    </row>
    <row r="451" ht="12.75">
      <c r="E451" s="85"/>
    </row>
    <row r="452" ht="12.75">
      <c r="E452" s="85"/>
    </row>
    <row r="453" ht="12.75">
      <c r="E453" s="85"/>
    </row>
    <row r="454" ht="12.75">
      <c r="E454" s="85"/>
    </row>
    <row r="455" ht="12.75">
      <c r="E455" s="85"/>
    </row>
    <row r="456" ht="12.75">
      <c r="E456" s="85"/>
    </row>
    <row r="457" ht="12.75">
      <c r="E457" s="85"/>
    </row>
    <row r="458" ht="12.75">
      <c r="E458" s="85"/>
    </row>
    <row r="459" ht="12.75">
      <c r="E459" s="85"/>
    </row>
    <row r="460" ht="12.75">
      <c r="E460" s="85"/>
    </row>
    <row r="461" ht="12.75">
      <c r="E461" s="85"/>
    </row>
    <row r="462" ht="12.75">
      <c r="E462" s="85"/>
    </row>
    <row r="463" ht="12.75">
      <c r="E463" s="85"/>
    </row>
    <row r="464" ht="12.75">
      <c r="E464" s="85"/>
    </row>
    <row r="465" ht="12.75">
      <c r="E465" s="85"/>
    </row>
  </sheetData>
  <mergeCells count="4"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6"/>
  <sheetViews>
    <sheetView workbookViewId="0" topLeftCell="A73">
      <selection activeCell="E86" sqref="E86"/>
    </sheetView>
  </sheetViews>
  <sheetFormatPr defaultColWidth="9.140625" defaultRowHeight="12.75"/>
  <cols>
    <col min="1" max="1" width="4.57421875" style="85" customWidth="1"/>
    <col min="2" max="2" width="21.421875" style="85" customWidth="1"/>
    <col min="3" max="3" width="13.7109375" style="85" customWidth="1"/>
    <col min="4" max="4" width="9.7109375" style="85" customWidth="1"/>
    <col min="5" max="16384" width="9.140625" style="85" customWidth="1"/>
  </cols>
  <sheetData>
    <row r="1" spans="1:2" s="89" customFormat="1" ht="14.25">
      <c r="A1" s="88" t="s">
        <v>152</v>
      </c>
      <c r="B1"/>
    </row>
    <row r="2" spans="1:2" s="89" customFormat="1" ht="14.25" customHeight="1">
      <c r="A2" s="90" t="s">
        <v>153</v>
      </c>
      <c r="B2"/>
    </row>
    <row r="3" spans="1:2" s="89" customFormat="1" ht="14.25" customHeight="1">
      <c r="A3" s="90"/>
      <c r="B3"/>
    </row>
    <row r="4" spans="1:5" s="89" customFormat="1" ht="14.25" customHeight="1">
      <c r="A4" s="62" t="s">
        <v>282</v>
      </c>
      <c r="B4"/>
      <c r="D4" s="1" t="s">
        <v>154</v>
      </c>
      <c r="E4" s="106" t="s">
        <v>265</v>
      </c>
    </row>
    <row r="5" spans="1:5" ht="12.75" customHeight="1">
      <c r="A5" s="149" t="s">
        <v>155</v>
      </c>
      <c r="B5" s="163" t="s">
        <v>156</v>
      </c>
      <c r="C5" s="159" t="s">
        <v>157</v>
      </c>
      <c r="D5" s="159" t="s">
        <v>273</v>
      </c>
      <c r="E5" s="159" t="s">
        <v>158</v>
      </c>
    </row>
    <row r="6" spans="1:5" ht="24.75" customHeight="1">
      <c r="A6" s="162"/>
      <c r="B6" s="164"/>
      <c r="C6" s="160"/>
      <c r="D6" s="160"/>
      <c r="E6" s="160"/>
    </row>
    <row r="7" spans="1:5" s="91" customFormat="1" ht="15.75" customHeight="1">
      <c r="A7" s="152"/>
      <c r="B7" s="165"/>
      <c r="C7" s="161"/>
      <c r="D7" s="161"/>
      <c r="E7" s="161"/>
    </row>
    <row r="8" spans="1:5" s="91" customFormat="1" ht="12.75">
      <c r="A8" s="92"/>
      <c r="B8" s="137" t="s">
        <v>59</v>
      </c>
      <c r="C8" s="138">
        <v>386314</v>
      </c>
      <c r="D8" s="138">
        <v>5389180</v>
      </c>
      <c r="E8" s="139">
        <v>7.168326164648425</v>
      </c>
    </row>
    <row r="9" spans="1:5" ht="12.75">
      <c r="A9" s="95">
        <v>1</v>
      </c>
      <c r="B9" s="140" t="s">
        <v>116</v>
      </c>
      <c r="C9" s="72">
        <v>19139</v>
      </c>
      <c r="D9" s="72">
        <v>82648</v>
      </c>
      <c r="E9" s="101">
        <v>23.157245184396476</v>
      </c>
    </row>
    <row r="10" spans="1:5" ht="12.75">
      <c r="A10" s="95">
        <v>2</v>
      </c>
      <c r="B10" s="140" t="s">
        <v>115</v>
      </c>
      <c r="C10" s="72">
        <v>8792</v>
      </c>
      <c r="D10" s="72">
        <v>40563</v>
      </c>
      <c r="E10" s="101">
        <v>21.674925424648077</v>
      </c>
    </row>
    <row r="11" spans="1:5" ht="12.75">
      <c r="A11" s="95">
        <v>3</v>
      </c>
      <c r="B11" s="140" t="s">
        <v>146</v>
      </c>
      <c r="C11" s="72">
        <v>19194</v>
      </c>
      <c r="D11" s="72">
        <v>104633</v>
      </c>
      <c r="E11" s="101">
        <v>18.344117056760297</v>
      </c>
    </row>
    <row r="12" spans="1:5" ht="12.75">
      <c r="A12" s="95">
        <v>4</v>
      </c>
      <c r="B12" s="140" t="s">
        <v>124</v>
      </c>
      <c r="C12" s="72">
        <v>11765</v>
      </c>
      <c r="D12" s="72">
        <v>65689</v>
      </c>
      <c r="E12" s="101">
        <v>17.910152384721947</v>
      </c>
    </row>
    <row r="13" spans="1:5" ht="12.75">
      <c r="A13" s="95">
        <v>5</v>
      </c>
      <c r="B13" s="140" t="s">
        <v>143</v>
      </c>
      <c r="C13" s="72">
        <v>11082</v>
      </c>
      <c r="D13" s="72">
        <v>62038</v>
      </c>
      <c r="E13" s="101">
        <v>17.86324510783713</v>
      </c>
    </row>
    <row r="14" spans="1:5" ht="12.75">
      <c r="A14" s="95">
        <v>6</v>
      </c>
      <c r="B14" s="140" t="s">
        <v>117</v>
      </c>
      <c r="C14" s="72">
        <v>7899</v>
      </c>
      <c r="D14" s="72">
        <v>46355</v>
      </c>
      <c r="E14" s="101">
        <v>17.04023298457556</v>
      </c>
    </row>
    <row r="15" spans="1:5" ht="12.75">
      <c r="A15" s="95">
        <v>7</v>
      </c>
      <c r="B15" s="140" t="s">
        <v>129</v>
      </c>
      <c r="C15" s="72">
        <v>8998</v>
      </c>
      <c r="D15" s="72">
        <v>55658</v>
      </c>
      <c r="E15" s="101">
        <v>16.16658881023393</v>
      </c>
    </row>
    <row r="16" spans="1:5" ht="12.75">
      <c r="A16" s="95">
        <v>8</v>
      </c>
      <c r="B16" s="140" t="s">
        <v>125</v>
      </c>
      <c r="C16" s="72">
        <v>4886</v>
      </c>
      <c r="D16" s="72">
        <v>32377</v>
      </c>
      <c r="E16" s="101">
        <v>15.090959631837416</v>
      </c>
    </row>
    <row r="17" spans="1:5" ht="12.75">
      <c r="A17" s="95">
        <v>9</v>
      </c>
      <c r="B17" s="140" t="s">
        <v>144</v>
      </c>
      <c r="C17" s="72">
        <v>3460</v>
      </c>
      <c r="D17" s="72">
        <v>23348</v>
      </c>
      <c r="E17" s="101">
        <v>14.81925646736337</v>
      </c>
    </row>
    <row r="18" spans="1:5" ht="12.75">
      <c r="A18" s="95">
        <v>10</v>
      </c>
      <c r="B18" s="140" t="s">
        <v>141</v>
      </c>
      <c r="C18" s="72">
        <v>16216</v>
      </c>
      <c r="D18" s="72">
        <v>110997</v>
      </c>
      <c r="E18" s="101">
        <v>14.60940385776192</v>
      </c>
    </row>
    <row r="19" spans="1:5" ht="12.75">
      <c r="A19" s="95">
        <v>11</v>
      </c>
      <c r="B19" s="140" t="s">
        <v>136</v>
      </c>
      <c r="C19" s="72">
        <v>4525</v>
      </c>
      <c r="D19" s="72">
        <v>30982</v>
      </c>
      <c r="E19" s="101">
        <v>14.605254663998451</v>
      </c>
    </row>
    <row r="20" spans="1:5" ht="12.75">
      <c r="A20" s="95">
        <v>12</v>
      </c>
      <c r="B20" s="140" t="s">
        <v>113</v>
      </c>
      <c r="C20" s="72">
        <v>10454</v>
      </c>
      <c r="D20" s="72">
        <v>73343</v>
      </c>
      <c r="E20" s="101">
        <v>14.253575665025975</v>
      </c>
    </row>
    <row r="21" spans="1:5" ht="12.75">
      <c r="A21" s="95">
        <v>13</v>
      </c>
      <c r="B21" s="140" t="s">
        <v>134</v>
      </c>
      <c r="C21" s="72">
        <v>10967</v>
      </c>
      <c r="D21" s="72">
        <v>77931</v>
      </c>
      <c r="E21" s="101">
        <v>14.072705341905017</v>
      </c>
    </row>
    <row r="22" spans="1:5" ht="12.75">
      <c r="A22" s="95">
        <v>14</v>
      </c>
      <c r="B22" s="140" t="s">
        <v>145</v>
      </c>
      <c r="C22" s="72">
        <v>12245</v>
      </c>
      <c r="D22" s="72">
        <v>95531</v>
      </c>
      <c r="E22" s="101">
        <v>12.81782876762517</v>
      </c>
    </row>
    <row r="23" spans="1:5" ht="12.75">
      <c r="A23" s="95">
        <v>15</v>
      </c>
      <c r="B23" s="140" t="s">
        <v>114</v>
      </c>
      <c r="C23" s="72">
        <v>2830</v>
      </c>
      <c r="D23" s="72">
        <v>22812</v>
      </c>
      <c r="E23" s="101">
        <v>12.405751358933895</v>
      </c>
    </row>
    <row r="24" spans="1:5" ht="12.75">
      <c r="A24" s="95">
        <v>16</v>
      </c>
      <c r="B24" s="140" t="s">
        <v>142</v>
      </c>
      <c r="C24" s="72">
        <v>13351</v>
      </c>
      <c r="D24" s="72">
        <v>109547</v>
      </c>
      <c r="E24" s="101">
        <v>12.187462915460943</v>
      </c>
    </row>
    <row r="25" spans="1:5" ht="12.75">
      <c r="A25" s="95">
        <v>17</v>
      </c>
      <c r="B25" s="140" t="s">
        <v>126</v>
      </c>
      <c r="C25" s="72">
        <v>1484</v>
      </c>
      <c r="D25" s="72">
        <v>12324</v>
      </c>
      <c r="E25" s="101">
        <v>12.041544952937357</v>
      </c>
    </row>
    <row r="26" spans="1:5" ht="12.75">
      <c r="A26" s="95">
        <v>18</v>
      </c>
      <c r="B26" s="140" t="s">
        <v>112</v>
      </c>
      <c r="C26" s="72">
        <v>2593</v>
      </c>
      <c r="D26" s="72">
        <v>22596</v>
      </c>
      <c r="E26" s="101">
        <v>11.475482386263055</v>
      </c>
    </row>
    <row r="27" spans="1:5" ht="12.75">
      <c r="A27" s="95">
        <v>19</v>
      </c>
      <c r="B27" s="140" t="s">
        <v>89</v>
      </c>
      <c r="C27" s="72">
        <v>12831</v>
      </c>
      <c r="D27" s="72">
        <v>118695</v>
      </c>
      <c r="E27" s="101">
        <v>10.810059395930747</v>
      </c>
    </row>
    <row r="28" spans="1:5" ht="12.75">
      <c r="A28" s="95">
        <v>20</v>
      </c>
      <c r="B28" s="140" t="s">
        <v>132</v>
      </c>
      <c r="C28" s="72">
        <v>2028</v>
      </c>
      <c r="D28" s="72">
        <v>20862</v>
      </c>
      <c r="E28" s="101">
        <v>9.721023871153294</v>
      </c>
    </row>
    <row r="29" spans="1:5" ht="12.75">
      <c r="A29" s="95">
        <v>21</v>
      </c>
      <c r="B29" s="140" t="s">
        <v>92</v>
      </c>
      <c r="C29" s="72">
        <v>4839</v>
      </c>
      <c r="D29" s="72">
        <v>54196</v>
      </c>
      <c r="E29" s="101">
        <v>8.928703225330283</v>
      </c>
    </row>
    <row r="30" spans="1:5" ht="12" customHeight="1">
      <c r="A30" s="95">
        <v>22</v>
      </c>
      <c r="B30" s="140" t="s">
        <v>122</v>
      </c>
      <c r="C30" s="72">
        <v>6778</v>
      </c>
      <c r="D30" s="72">
        <v>76543</v>
      </c>
      <c r="E30" s="101">
        <v>8.855153312517148</v>
      </c>
    </row>
    <row r="31" spans="1:5" ht="12.75" customHeight="1">
      <c r="A31" s="95">
        <v>23</v>
      </c>
      <c r="B31" s="140" t="s">
        <v>131</v>
      </c>
      <c r="C31" s="72">
        <v>4481</v>
      </c>
      <c r="D31" s="72">
        <v>51539</v>
      </c>
      <c r="E31" s="101">
        <v>8.694386775063544</v>
      </c>
    </row>
    <row r="32" spans="1:5" ht="12.75">
      <c r="A32" s="95">
        <v>24</v>
      </c>
      <c r="B32" s="140" t="s">
        <v>133</v>
      </c>
      <c r="C32" s="72">
        <v>2902</v>
      </c>
      <c r="D32" s="72">
        <v>33407</v>
      </c>
      <c r="E32" s="101">
        <v>8.686802167210466</v>
      </c>
    </row>
    <row r="33" spans="1:5" ht="12.75">
      <c r="A33" s="95">
        <v>25</v>
      </c>
      <c r="B33" s="140" t="s">
        <v>128</v>
      </c>
      <c r="C33" s="72">
        <v>14200</v>
      </c>
      <c r="D33" s="72">
        <v>164331</v>
      </c>
      <c r="E33" s="101">
        <v>8.641096323882895</v>
      </c>
    </row>
    <row r="34" spans="1:5" ht="12.75">
      <c r="A34" s="95">
        <v>26</v>
      </c>
      <c r="B34" s="140" t="s">
        <v>91</v>
      </c>
      <c r="C34" s="72">
        <v>12751</v>
      </c>
      <c r="D34" s="72">
        <v>147703</v>
      </c>
      <c r="E34" s="101">
        <v>8.632864599906569</v>
      </c>
    </row>
    <row r="35" spans="1:5" ht="12.75">
      <c r="A35" s="95">
        <v>27</v>
      </c>
      <c r="B35" s="140" t="s">
        <v>111</v>
      </c>
      <c r="C35" s="72">
        <v>2816</v>
      </c>
      <c r="D35" s="72">
        <v>33070</v>
      </c>
      <c r="E35" s="101">
        <v>8.515270638040521</v>
      </c>
    </row>
    <row r="36" spans="1:5" ht="12.75">
      <c r="A36" s="95">
        <v>28</v>
      </c>
      <c r="B36" s="140" t="s">
        <v>109</v>
      </c>
      <c r="C36" s="72">
        <v>1430</v>
      </c>
      <c r="D36" s="72">
        <v>16937</v>
      </c>
      <c r="E36" s="101">
        <v>8.443053669481019</v>
      </c>
    </row>
    <row r="37" spans="1:5" ht="12.75">
      <c r="A37" s="95">
        <v>29</v>
      </c>
      <c r="B37" s="140" t="s">
        <v>110</v>
      </c>
      <c r="C37" s="72">
        <v>5226</v>
      </c>
      <c r="D37" s="72">
        <v>64881</v>
      </c>
      <c r="E37" s="101">
        <v>8.054746381837518</v>
      </c>
    </row>
    <row r="38" spans="1:5" ht="12.75">
      <c r="A38" s="95">
        <v>30</v>
      </c>
      <c r="B38" s="140" t="s">
        <v>130</v>
      </c>
      <c r="C38" s="72">
        <v>3093</v>
      </c>
      <c r="D38" s="72">
        <v>39090</v>
      </c>
      <c r="E38" s="101">
        <v>7.912509593246354</v>
      </c>
    </row>
    <row r="39" spans="1:5" ht="12.75">
      <c r="A39" s="95">
        <v>31</v>
      </c>
      <c r="B39" s="140" t="s">
        <v>119</v>
      </c>
      <c r="C39" s="72">
        <v>2101</v>
      </c>
      <c r="D39" s="72">
        <v>27266</v>
      </c>
      <c r="E39" s="101">
        <v>7.70556737328541</v>
      </c>
    </row>
    <row r="40" spans="1:5" ht="12.75">
      <c r="A40" s="95">
        <v>32</v>
      </c>
      <c r="B40" s="140" t="s">
        <v>138</v>
      </c>
      <c r="C40" s="72">
        <v>5978</v>
      </c>
      <c r="D40" s="72">
        <v>80256</v>
      </c>
      <c r="E40" s="101">
        <v>7.4486642743221685</v>
      </c>
    </row>
    <row r="41" spans="1:5" ht="12.75">
      <c r="A41" s="95">
        <v>33</v>
      </c>
      <c r="B41" s="140" t="s">
        <v>88</v>
      </c>
      <c r="C41" s="72">
        <v>7960</v>
      </c>
      <c r="D41" s="72">
        <v>107037</v>
      </c>
      <c r="E41" s="101">
        <v>7.436680773937984</v>
      </c>
    </row>
    <row r="42" spans="1:5" ht="12.75">
      <c r="A42" s="95">
        <v>34</v>
      </c>
      <c r="B42" s="140" t="s">
        <v>140</v>
      </c>
      <c r="C42" s="72">
        <v>3869</v>
      </c>
      <c r="D42" s="72">
        <v>56420</v>
      </c>
      <c r="E42" s="101">
        <v>6.857497341368308</v>
      </c>
    </row>
    <row r="43" spans="1:5" ht="12.75">
      <c r="A43" s="95">
        <v>35</v>
      </c>
      <c r="B43" s="140" t="s">
        <v>127</v>
      </c>
      <c r="C43" s="72">
        <v>7057</v>
      </c>
      <c r="D43" s="72">
        <v>104326</v>
      </c>
      <c r="E43" s="101">
        <v>6.764373214730749</v>
      </c>
    </row>
    <row r="44" spans="1:5" ht="12.75">
      <c r="A44" s="95">
        <v>36</v>
      </c>
      <c r="B44" s="140" t="s">
        <v>120</v>
      </c>
      <c r="C44" s="72">
        <v>3116</v>
      </c>
      <c r="D44" s="72">
        <v>47836</v>
      </c>
      <c r="E44" s="101">
        <v>6.513922568776653</v>
      </c>
    </row>
    <row r="45" spans="1:5" ht="12.75">
      <c r="A45" s="95">
        <v>37</v>
      </c>
      <c r="B45" s="140" t="s">
        <v>71</v>
      </c>
      <c r="C45" s="72">
        <v>5970</v>
      </c>
      <c r="D45" s="72">
        <v>95004</v>
      </c>
      <c r="E45" s="101">
        <v>6.283945939118353</v>
      </c>
    </row>
    <row r="46" spans="1:5" ht="12.75">
      <c r="A46" s="95">
        <v>38</v>
      </c>
      <c r="B46" s="140" t="s">
        <v>70</v>
      </c>
      <c r="C46" s="72">
        <v>7137</v>
      </c>
      <c r="D46" s="72">
        <v>114788</v>
      </c>
      <c r="E46" s="101">
        <v>6.217548872704464</v>
      </c>
    </row>
    <row r="47" spans="1:5" ht="12.75">
      <c r="A47" s="95">
        <v>39</v>
      </c>
      <c r="B47" s="140" t="s">
        <v>139</v>
      </c>
      <c r="C47" s="72">
        <v>1838</v>
      </c>
      <c r="D47" s="72">
        <v>30291</v>
      </c>
      <c r="E47" s="101">
        <v>6.067808920141296</v>
      </c>
    </row>
    <row r="48" spans="1:5" ht="12.75">
      <c r="A48" s="95">
        <v>40</v>
      </c>
      <c r="B48" s="140" t="s">
        <v>137</v>
      </c>
      <c r="C48" s="72">
        <v>4044</v>
      </c>
      <c r="D48" s="72">
        <v>67904</v>
      </c>
      <c r="E48" s="101">
        <v>5.9554665409990575</v>
      </c>
    </row>
    <row r="49" spans="1:5" ht="12.75">
      <c r="A49" s="95">
        <v>41</v>
      </c>
      <c r="B49" s="140" t="s">
        <v>123</v>
      </c>
      <c r="C49" s="72">
        <v>3728</v>
      </c>
      <c r="D49" s="72">
        <v>64519</v>
      </c>
      <c r="E49" s="101">
        <v>5.778142872642167</v>
      </c>
    </row>
    <row r="50" spans="1:5" ht="12.75">
      <c r="A50" s="95">
        <v>42</v>
      </c>
      <c r="B50" s="140" t="s">
        <v>118</v>
      </c>
      <c r="C50" s="72">
        <v>3892</v>
      </c>
      <c r="D50" s="72">
        <v>67626</v>
      </c>
      <c r="E50" s="101">
        <v>5.755182917812675</v>
      </c>
    </row>
    <row r="51" spans="1:5" ht="12.75" customHeight="1">
      <c r="A51" s="95">
        <v>43</v>
      </c>
      <c r="B51" s="140" t="s">
        <v>104</v>
      </c>
      <c r="C51" s="72">
        <v>962</v>
      </c>
      <c r="D51" s="72">
        <v>16720</v>
      </c>
      <c r="E51" s="101">
        <v>5.753588516746412</v>
      </c>
    </row>
    <row r="52" spans="1:5" ht="12.75" customHeight="1">
      <c r="A52" s="95">
        <v>44</v>
      </c>
      <c r="B52" s="140" t="s">
        <v>103</v>
      </c>
      <c r="C52" s="72">
        <v>3148</v>
      </c>
      <c r="D52" s="72">
        <v>59067</v>
      </c>
      <c r="E52" s="101">
        <v>5.329541029678162</v>
      </c>
    </row>
    <row r="53" spans="1:5" s="91" customFormat="1" ht="12.75">
      <c r="A53" s="95">
        <v>45</v>
      </c>
      <c r="B53" s="140" t="s">
        <v>94</v>
      </c>
      <c r="C53" s="72">
        <v>2183</v>
      </c>
      <c r="D53" s="72">
        <v>43045</v>
      </c>
      <c r="E53" s="101">
        <v>5.071436868393542</v>
      </c>
    </row>
    <row r="54" spans="1:5" ht="12.75">
      <c r="A54" s="97">
        <v>46</v>
      </c>
      <c r="B54" s="140" t="s">
        <v>82</v>
      </c>
      <c r="C54" s="72">
        <v>2385</v>
      </c>
      <c r="D54" s="72">
        <v>47454</v>
      </c>
      <c r="E54" s="101">
        <v>5.025919838159059</v>
      </c>
    </row>
    <row r="55" spans="1:5" ht="12.75" customHeight="1">
      <c r="A55" s="98">
        <v>47</v>
      </c>
      <c r="B55" s="140" t="s">
        <v>90</v>
      </c>
      <c r="C55" s="72">
        <v>8191</v>
      </c>
      <c r="D55" s="72">
        <v>163768</v>
      </c>
      <c r="E55" s="101">
        <v>5.0015876117434415</v>
      </c>
    </row>
    <row r="56" spans="1:5" ht="12.75" customHeight="1">
      <c r="A56" s="95">
        <v>48</v>
      </c>
      <c r="B56" s="140" t="s">
        <v>100</v>
      </c>
      <c r="C56" s="72">
        <v>3614</v>
      </c>
      <c r="D56" s="72">
        <v>73418</v>
      </c>
      <c r="E56" s="101">
        <v>4.922498569833011</v>
      </c>
    </row>
    <row r="57" spans="1:5" s="91" customFormat="1" ht="12.75">
      <c r="A57" s="95">
        <v>49</v>
      </c>
      <c r="B57" s="140" t="s">
        <v>96</v>
      </c>
      <c r="C57" s="72">
        <v>1503</v>
      </c>
      <c r="D57" s="72">
        <v>30925</v>
      </c>
      <c r="E57" s="101">
        <v>4.860145513338723</v>
      </c>
    </row>
    <row r="58" spans="1:5" ht="12.75">
      <c r="A58" s="95">
        <v>50</v>
      </c>
      <c r="B58" s="140" t="s">
        <v>99</v>
      </c>
      <c r="C58" s="72">
        <v>1646</v>
      </c>
      <c r="D58" s="72">
        <v>33950</v>
      </c>
      <c r="E58" s="101">
        <v>4.848306332842416</v>
      </c>
    </row>
    <row r="59" spans="1:5" ht="12.75">
      <c r="A59" s="95">
        <v>51</v>
      </c>
      <c r="B59" s="140" t="s">
        <v>75</v>
      </c>
      <c r="C59" s="72">
        <v>2282</v>
      </c>
      <c r="D59" s="72">
        <v>47247</v>
      </c>
      <c r="E59" s="101">
        <v>4.82993629225136</v>
      </c>
    </row>
    <row r="60" spans="1:5" ht="12.75">
      <c r="A60" s="95">
        <v>52</v>
      </c>
      <c r="B60" s="140" t="s">
        <v>98</v>
      </c>
      <c r="C60" s="72">
        <v>1885</v>
      </c>
      <c r="D60" s="72">
        <v>39453</v>
      </c>
      <c r="E60" s="101">
        <v>4.77783691987935</v>
      </c>
    </row>
    <row r="61" spans="1:5" ht="12.75">
      <c r="A61" s="95">
        <v>53</v>
      </c>
      <c r="B61" s="140" t="s">
        <v>93</v>
      </c>
      <c r="C61" s="72">
        <v>3355</v>
      </c>
      <c r="D61" s="72">
        <v>74054</v>
      </c>
      <c r="E61" s="101">
        <v>4.530477759472817</v>
      </c>
    </row>
    <row r="62" spans="1:5" ht="12.75">
      <c r="A62" s="95">
        <v>54</v>
      </c>
      <c r="B62" s="140" t="s">
        <v>78</v>
      </c>
      <c r="C62" s="72">
        <v>1561</v>
      </c>
      <c r="D62" s="72">
        <v>38190</v>
      </c>
      <c r="E62" s="101">
        <v>4.087457449594135</v>
      </c>
    </row>
    <row r="63" spans="1:5" ht="12.75">
      <c r="A63" s="95">
        <v>55</v>
      </c>
      <c r="B63" s="140" t="s">
        <v>74</v>
      </c>
      <c r="C63" s="72">
        <v>2455</v>
      </c>
      <c r="D63" s="72">
        <v>60793</v>
      </c>
      <c r="E63" s="101">
        <v>4.038293882519369</v>
      </c>
    </row>
    <row r="64" spans="1:5" ht="12.75">
      <c r="A64" s="95">
        <v>56</v>
      </c>
      <c r="B64" s="140" t="s">
        <v>101</v>
      </c>
      <c r="C64" s="72">
        <v>3846</v>
      </c>
      <c r="D64" s="72">
        <v>97608</v>
      </c>
      <c r="E64" s="101">
        <v>3.9402507991148266</v>
      </c>
    </row>
    <row r="65" spans="1:5" ht="12.75">
      <c r="A65" s="95">
        <v>57</v>
      </c>
      <c r="B65" s="140" t="s">
        <v>72</v>
      </c>
      <c r="C65" s="72">
        <v>1781</v>
      </c>
      <c r="D65" s="72">
        <v>45335</v>
      </c>
      <c r="E65" s="101">
        <v>3.9285320392632626</v>
      </c>
    </row>
    <row r="66" spans="1:5" ht="12.75">
      <c r="A66" s="95">
        <v>58</v>
      </c>
      <c r="B66" s="140" t="s">
        <v>102</v>
      </c>
      <c r="C66" s="72">
        <v>2170</v>
      </c>
      <c r="D66" s="72">
        <v>57816</v>
      </c>
      <c r="E66" s="101">
        <v>3.753286287532863</v>
      </c>
    </row>
    <row r="67" spans="1:5" ht="12.75">
      <c r="A67" s="95">
        <v>59</v>
      </c>
      <c r="B67" s="140" t="s">
        <v>97</v>
      </c>
      <c r="C67" s="72">
        <v>3394</v>
      </c>
      <c r="D67" s="72">
        <v>92791</v>
      </c>
      <c r="E67" s="101">
        <v>3.6576823183282863</v>
      </c>
    </row>
    <row r="68" spans="1:5" ht="12.75">
      <c r="A68" s="95">
        <v>60</v>
      </c>
      <c r="B68" s="140" t="s">
        <v>73</v>
      </c>
      <c r="C68" s="72">
        <v>2300</v>
      </c>
      <c r="D68" s="72">
        <v>64019</v>
      </c>
      <c r="E68" s="101">
        <v>3.5926834221090616</v>
      </c>
    </row>
    <row r="69" spans="1:5" ht="12.75">
      <c r="A69" s="95">
        <v>61</v>
      </c>
      <c r="B69" s="140" t="s">
        <v>83</v>
      </c>
      <c r="C69" s="72">
        <v>2211</v>
      </c>
      <c r="D69" s="72">
        <v>64549</v>
      </c>
      <c r="E69" s="101">
        <v>3.4253048072007313</v>
      </c>
    </row>
    <row r="70" spans="1:5" ht="12.75">
      <c r="A70" s="95">
        <v>62</v>
      </c>
      <c r="B70" s="140" t="s">
        <v>66</v>
      </c>
      <c r="C70" s="72">
        <v>2224</v>
      </c>
      <c r="D70" s="72">
        <v>66353</v>
      </c>
      <c r="E70" s="101">
        <v>3.3517700782180158</v>
      </c>
    </row>
    <row r="71" spans="1:5" ht="12.75">
      <c r="A71" s="95">
        <v>63</v>
      </c>
      <c r="B71" s="140" t="s">
        <v>84</v>
      </c>
      <c r="C71" s="72">
        <v>4548</v>
      </c>
      <c r="D71" s="72">
        <v>139238</v>
      </c>
      <c r="E71" s="101">
        <v>3.26634970338557</v>
      </c>
    </row>
    <row r="72" spans="1:5" ht="12.75">
      <c r="A72" s="95">
        <v>64</v>
      </c>
      <c r="B72" s="140" t="s">
        <v>81</v>
      </c>
      <c r="C72" s="72">
        <v>2045</v>
      </c>
      <c r="D72" s="72">
        <v>62966</v>
      </c>
      <c r="E72" s="101">
        <v>3.2477845186291017</v>
      </c>
    </row>
    <row r="73" spans="1:5" ht="12.75">
      <c r="A73" s="95">
        <v>65</v>
      </c>
      <c r="B73" s="140" t="s">
        <v>80</v>
      </c>
      <c r="C73" s="72">
        <v>913</v>
      </c>
      <c r="D73" s="72">
        <v>28376</v>
      </c>
      <c r="E73" s="101">
        <v>3.21750775303073</v>
      </c>
    </row>
    <row r="74" spans="1:5" ht="12.75">
      <c r="A74" s="95">
        <v>66</v>
      </c>
      <c r="B74" s="140" t="s">
        <v>76</v>
      </c>
      <c r="C74" s="72">
        <v>4078</v>
      </c>
      <c r="D74" s="72">
        <v>126986</v>
      </c>
      <c r="E74" s="101">
        <v>3.211377632179925</v>
      </c>
    </row>
    <row r="75" spans="1:5" ht="12.75">
      <c r="A75" s="95">
        <v>67</v>
      </c>
      <c r="B75" s="140" t="s">
        <v>79</v>
      </c>
      <c r="C75" s="72">
        <v>1944</v>
      </c>
      <c r="D75" s="72">
        <v>61251</v>
      </c>
      <c r="E75" s="101">
        <v>3.173825733457413</v>
      </c>
    </row>
    <row r="76" spans="1:5" ht="12.75">
      <c r="A76" s="95">
        <v>68</v>
      </c>
      <c r="B76" s="140" t="s">
        <v>106</v>
      </c>
      <c r="C76" s="72">
        <v>4869</v>
      </c>
      <c r="D76" s="72">
        <v>157407</v>
      </c>
      <c r="E76" s="101">
        <v>3.0932550648954624</v>
      </c>
    </row>
    <row r="77" spans="1:5" ht="12.75">
      <c r="A77" s="95">
        <v>69</v>
      </c>
      <c r="B77" s="140" t="s">
        <v>108</v>
      </c>
      <c r="C77" s="72">
        <v>3298</v>
      </c>
      <c r="D77" s="72">
        <v>111186</v>
      </c>
      <c r="E77" s="101">
        <v>2.9662007806738258</v>
      </c>
    </row>
    <row r="78" spans="1:5" ht="12.75">
      <c r="A78" s="95">
        <v>70</v>
      </c>
      <c r="B78" s="140" t="s">
        <v>105</v>
      </c>
      <c r="C78" s="72">
        <v>1032</v>
      </c>
      <c r="D78" s="72">
        <v>35608</v>
      </c>
      <c r="E78" s="101">
        <v>2.8982251179510223</v>
      </c>
    </row>
    <row r="79" spans="1:5" ht="12.75">
      <c r="A79" s="95">
        <v>71</v>
      </c>
      <c r="B79" s="140" t="s">
        <v>85</v>
      </c>
      <c r="C79" s="72">
        <v>1015</v>
      </c>
      <c r="D79" s="72">
        <v>45601</v>
      </c>
      <c r="E79" s="101">
        <v>2.2258283809565578</v>
      </c>
    </row>
    <row r="80" spans="1:5" ht="12.75">
      <c r="A80" s="95">
        <v>72</v>
      </c>
      <c r="B80" s="140" t="s">
        <v>86</v>
      </c>
      <c r="C80" s="72">
        <v>2461</v>
      </c>
      <c r="D80" s="72">
        <v>112761</v>
      </c>
      <c r="E80" s="101">
        <v>2.1824921737125424</v>
      </c>
    </row>
    <row r="81" spans="1:5" ht="12.75">
      <c r="A81" s="95">
        <v>73</v>
      </c>
      <c r="B81" s="140" t="s">
        <v>68</v>
      </c>
      <c r="C81" s="72">
        <v>1023</v>
      </c>
      <c r="D81" s="72">
        <v>55948</v>
      </c>
      <c r="E81" s="101">
        <v>1.8284835919067706</v>
      </c>
    </row>
    <row r="82" spans="1:5" ht="12.75" customHeight="1">
      <c r="A82" s="95">
        <v>74</v>
      </c>
      <c r="B82" s="140" t="s">
        <v>67</v>
      </c>
      <c r="C82" s="72">
        <v>970</v>
      </c>
      <c r="D82" s="72">
        <v>55939</v>
      </c>
      <c r="E82" s="101">
        <v>1.734031713116073</v>
      </c>
    </row>
    <row r="83" spans="1:5" ht="12.75" customHeight="1">
      <c r="A83" s="95">
        <v>75</v>
      </c>
      <c r="B83" s="140" t="s">
        <v>62</v>
      </c>
      <c r="C83" s="72">
        <v>1791</v>
      </c>
      <c r="D83" s="72">
        <v>108647</v>
      </c>
      <c r="E83" s="101">
        <v>1.648457849733541</v>
      </c>
    </row>
    <row r="84" spans="1:5" ht="12.75" customHeight="1">
      <c r="A84" s="95">
        <v>76</v>
      </c>
      <c r="B84" s="140" t="s">
        <v>61</v>
      </c>
      <c r="C84" s="72">
        <v>661</v>
      </c>
      <c r="D84" s="72">
        <v>42241</v>
      </c>
      <c r="E84" s="101">
        <v>1.564830378068701</v>
      </c>
    </row>
    <row r="85" spans="1:5" ht="12.75" customHeight="1">
      <c r="A85" s="95">
        <v>77</v>
      </c>
      <c r="B85" s="140" t="s">
        <v>63</v>
      </c>
      <c r="C85" s="72">
        <v>626</v>
      </c>
      <c r="D85" s="72">
        <v>61728</v>
      </c>
      <c r="E85" s="101">
        <v>1.0141264904095386</v>
      </c>
    </row>
    <row r="86" spans="1:5" s="91" customFormat="1" ht="12.75">
      <c r="A86" s="95">
        <v>78</v>
      </c>
      <c r="B86" s="140" t="s">
        <v>65</v>
      </c>
      <c r="C86" s="72">
        <v>1162</v>
      </c>
      <c r="D86" s="72">
        <v>119171</v>
      </c>
      <c r="E86" s="101">
        <v>0.9750694380344211</v>
      </c>
    </row>
    <row r="87" spans="1:5" ht="12.75">
      <c r="A87" s="97">
        <v>79</v>
      </c>
      <c r="B87" s="141" t="s">
        <v>64</v>
      </c>
      <c r="C87" s="78">
        <v>837</v>
      </c>
      <c r="D87" s="78">
        <v>93672</v>
      </c>
      <c r="E87" s="103">
        <v>0.893543428132206</v>
      </c>
    </row>
    <row r="88" spans="1:5" ht="12.75" customHeight="1">
      <c r="A88" s="62"/>
      <c r="B88"/>
      <c r="C88" s="89"/>
      <c r="D88" s="1"/>
      <c r="E88" s="89"/>
    </row>
    <row r="89" spans="1:5" ht="12.75" customHeight="1">
      <c r="A89" s="62"/>
      <c r="B89"/>
      <c r="C89" s="89"/>
      <c r="D89" s="1"/>
      <c r="E89" s="99"/>
    </row>
    <row r="90" spans="1:5" ht="12.75" customHeight="1">
      <c r="A90" s="149" t="s">
        <v>155</v>
      </c>
      <c r="B90" s="163" t="s">
        <v>156</v>
      </c>
      <c r="C90" s="159" t="s">
        <v>157</v>
      </c>
      <c r="D90" s="159" t="s">
        <v>273</v>
      </c>
      <c r="E90" s="159" t="s">
        <v>158</v>
      </c>
    </row>
    <row r="91" spans="1:5" ht="24.75" customHeight="1">
      <c r="A91" s="162"/>
      <c r="B91" s="164"/>
      <c r="C91" s="160"/>
      <c r="D91" s="160"/>
      <c r="E91" s="160"/>
    </row>
    <row r="92" spans="1:5" s="91" customFormat="1" ht="15.75" customHeight="1">
      <c r="A92" s="152"/>
      <c r="B92" s="165"/>
      <c r="C92" s="161"/>
      <c r="D92" s="161"/>
      <c r="E92" s="161"/>
    </row>
    <row r="93" spans="1:5" s="91" customFormat="1" ht="12.75">
      <c r="A93" s="92"/>
      <c r="B93" s="93" t="s">
        <v>59</v>
      </c>
      <c r="C93" s="93">
        <v>386314</v>
      </c>
      <c r="D93" s="57">
        <v>5389180</v>
      </c>
      <c r="E93" s="94">
        <v>7.168326164648425</v>
      </c>
    </row>
    <row r="94" spans="1:5" ht="12.75">
      <c r="A94" s="100">
        <v>1</v>
      </c>
      <c r="B94" s="72" t="s">
        <v>135</v>
      </c>
      <c r="C94" s="72">
        <v>95802</v>
      </c>
      <c r="D94" s="72">
        <v>771947</v>
      </c>
      <c r="E94" s="101">
        <v>12.41043750412917</v>
      </c>
    </row>
    <row r="95" spans="1:5" ht="12.75">
      <c r="A95" s="96">
        <v>2</v>
      </c>
      <c r="B95" s="72" t="s">
        <v>107</v>
      </c>
      <c r="C95" s="72">
        <v>73586</v>
      </c>
      <c r="D95" s="72">
        <v>657119</v>
      </c>
      <c r="E95" s="101">
        <v>11.19827611132839</v>
      </c>
    </row>
    <row r="96" spans="1:5" ht="12.75">
      <c r="A96" s="96">
        <v>3</v>
      </c>
      <c r="B96" s="72" t="s">
        <v>121</v>
      </c>
      <c r="C96" s="72">
        <v>82367</v>
      </c>
      <c r="D96" s="72">
        <v>798596</v>
      </c>
      <c r="E96" s="101">
        <v>10.313976027929016</v>
      </c>
    </row>
    <row r="97" spans="1:5" ht="12.75">
      <c r="A97" s="96">
        <v>4</v>
      </c>
      <c r="B97" s="72" t="s">
        <v>87</v>
      </c>
      <c r="C97" s="72">
        <v>52110</v>
      </c>
      <c r="D97" s="72">
        <v>708498</v>
      </c>
      <c r="E97" s="101">
        <v>7.354996062091919</v>
      </c>
    </row>
    <row r="98" spans="1:5" ht="12.75">
      <c r="A98" s="96">
        <v>5</v>
      </c>
      <c r="B98" s="72" t="s">
        <v>69</v>
      </c>
      <c r="C98" s="72">
        <v>26003</v>
      </c>
      <c r="D98" s="72">
        <v>554172</v>
      </c>
      <c r="E98" s="101">
        <v>4.6922255184311</v>
      </c>
    </row>
    <row r="99" spans="1:5" ht="12.75">
      <c r="A99" s="96">
        <v>6</v>
      </c>
      <c r="B99" s="72" t="s">
        <v>95</v>
      </c>
      <c r="C99" s="72">
        <v>28069</v>
      </c>
      <c r="D99" s="72">
        <v>694763</v>
      </c>
      <c r="E99" s="101">
        <v>4.040082733248604</v>
      </c>
    </row>
    <row r="100" spans="1:5" ht="12.75">
      <c r="A100" s="96">
        <v>7</v>
      </c>
      <c r="B100" s="72" t="s">
        <v>77</v>
      </c>
      <c r="C100" s="72">
        <v>19083</v>
      </c>
      <c r="D100" s="72">
        <v>600386</v>
      </c>
      <c r="E100" s="101">
        <v>3.178455193825306</v>
      </c>
    </row>
    <row r="101" spans="1:5" ht="12.75">
      <c r="A101" s="102">
        <v>8</v>
      </c>
      <c r="B101" s="78" t="s">
        <v>60</v>
      </c>
      <c r="C101" s="78">
        <v>9294</v>
      </c>
      <c r="D101" s="78">
        <v>603699</v>
      </c>
      <c r="E101" s="103">
        <v>1.5395089274621956</v>
      </c>
    </row>
    <row r="102" spans="1:5" ht="12.75">
      <c r="A102" s="104"/>
      <c r="D102" s="60"/>
      <c r="E102" s="105"/>
    </row>
    <row r="103" spans="1:4" ht="12.75">
      <c r="A103" s="104"/>
      <c r="D103" s="60"/>
    </row>
    <row r="104" spans="1:5" ht="12.75">
      <c r="A104" s="104"/>
      <c r="D104" s="60"/>
      <c r="E104" s="105"/>
    </row>
    <row r="105" spans="1:5" ht="12.75">
      <c r="A105" s="104"/>
      <c r="E105" s="105"/>
    </row>
    <row r="106" spans="1:5" ht="12.75">
      <c r="A106" s="104"/>
      <c r="D106" s="60"/>
      <c r="E106" s="105"/>
    </row>
    <row r="107" spans="1:5" ht="12.75">
      <c r="A107" s="104"/>
      <c r="D107" s="60"/>
      <c r="E107" s="105"/>
    </row>
    <row r="108" spans="1:5" ht="12.75">
      <c r="A108" s="104"/>
      <c r="D108" s="60"/>
      <c r="E108" s="105"/>
    </row>
    <row r="109" spans="1:5" ht="12.75">
      <c r="A109" s="104"/>
      <c r="D109" s="60"/>
      <c r="E109" s="105"/>
    </row>
    <row r="110" spans="1:5" ht="12.75">
      <c r="A110" s="104"/>
      <c r="D110" s="60"/>
      <c r="E110" s="105"/>
    </row>
    <row r="111" spans="1:5" ht="12.75">
      <c r="A111" s="104"/>
      <c r="D111" s="60"/>
      <c r="E111" s="105"/>
    </row>
    <row r="112" spans="1:5" ht="12.75">
      <c r="A112" s="104"/>
      <c r="D112" s="60"/>
      <c r="E112" s="105"/>
    </row>
    <row r="113" spans="1:5" ht="12.75">
      <c r="A113" s="104"/>
      <c r="D113" s="60"/>
      <c r="E113" s="105"/>
    </row>
    <row r="114" spans="1:5" ht="12.75">
      <c r="A114" s="104"/>
      <c r="D114" s="60"/>
      <c r="E114" s="105"/>
    </row>
    <row r="115" spans="1:5" ht="12.75">
      <c r="A115" s="104"/>
      <c r="D115" s="60"/>
      <c r="E115" s="105"/>
    </row>
    <row r="116" spans="1:5" ht="12.75">
      <c r="A116" s="104"/>
      <c r="D116" s="60"/>
      <c r="E116" s="105"/>
    </row>
    <row r="117" spans="1:5" ht="12.75">
      <c r="A117" s="104"/>
      <c r="D117" s="60"/>
      <c r="E117" s="105"/>
    </row>
    <row r="118" spans="1:5" ht="12.75">
      <c r="A118" s="104"/>
      <c r="D118" s="60"/>
      <c r="E118" s="105"/>
    </row>
    <row r="119" spans="1:5" ht="12.75">
      <c r="A119" s="104"/>
      <c r="D119" s="60"/>
      <c r="E119" s="105"/>
    </row>
    <row r="120" spans="1:5" ht="12.75">
      <c r="A120" s="104"/>
      <c r="D120" s="60"/>
      <c r="E120" s="105"/>
    </row>
    <row r="121" spans="1:5" ht="12.75">
      <c r="A121" s="104"/>
      <c r="D121" s="60"/>
      <c r="E121" s="105"/>
    </row>
    <row r="122" spans="1:5" ht="12.75">
      <c r="A122" s="104"/>
      <c r="D122" s="60"/>
      <c r="E122" s="105"/>
    </row>
    <row r="123" spans="1:5" ht="12.75">
      <c r="A123" s="104"/>
      <c r="D123" s="60"/>
      <c r="E123" s="105"/>
    </row>
    <row r="124" spans="1:5" ht="12.75">
      <c r="A124" s="104"/>
      <c r="D124" s="60"/>
      <c r="E124" s="105"/>
    </row>
    <row r="125" spans="1:5" ht="12.75">
      <c r="A125" s="104"/>
      <c r="D125" s="60"/>
      <c r="E125" s="105"/>
    </row>
    <row r="126" spans="1:5" ht="12.75">
      <c r="A126" s="104"/>
      <c r="D126" s="60"/>
      <c r="E126" s="105"/>
    </row>
    <row r="127" spans="1:5" ht="12.75">
      <c r="A127" s="104"/>
      <c r="D127" s="60"/>
      <c r="E127" s="105"/>
    </row>
    <row r="128" spans="1:5" ht="12.75">
      <c r="A128" s="104"/>
      <c r="D128" s="60"/>
      <c r="E128" s="105"/>
    </row>
    <row r="129" spans="1:5" ht="12.75">
      <c r="A129" s="104"/>
      <c r="D129" s="60"/>
      <c r="E129" s="105"/>
    </row>
    <row r="130" spans="1:5" ht="12.75">
      <c r="A130" s="104"/>
      <c r="D130" s="60"/>
      <c r="E130" s="105"/>
    </row>
    <row r="131" spans="1:5" ht="12.75">
      <c r="A131" s="104"/>
      <c r="D131" s="60"/>
      <c r="E131" s="105"/>
    </row>
    <row r="132" spans="1:5" ht="12.75">
      <c r="A132" s="104"/>
      <c r="D132" s="60"/>
      <c r="E132" s="105"/>
    </row>
    <row r="133" spans="1:5" ht="12.75">
      <c r="A133" s="104"/>
      <c r="D133" s="60"/>
      <c r="E133" s="105"/>
    </row>
    <row r="134" spans="1:5" ht="12.75">
      <c r="A134" s="104"/>
      <c r="D134" s="60"/>
      <c r="E134" s="105"/>
    </row>
    <row r="135" spans="1:5" ht="12.75">
      <c r="A135" s="104"/>
      <c r="D135" s="60"/>
      <c r="E135" s="105"/>
    </row>
    <row r="136" spans="1:5" ht="12.75">
      <c r="A136" s="104"/>
      <c r="D136" s="60"/>
      <c r="E136" s="105"/>
    </row>
    <row r="137" spans="1:5" ht="12.75">
      <c r="A137" s="104"/>
      <c r="D137" s="60"/>
      <c r="E137" s="105"/>
    </row>
    <row r="138" spans="1:5" ht="12.75">
      <c r="A138" s="104"/>
      <c r="D138" s="60"/>
      <c r="E138" s="105"/>
    </row>
    <row r="139" spans="1:5" ht="12.75">
      <c r="A139" s="104"/>
      <c r="D139" s="60"/>
      <c r="E139" s="105"/>
    </row>
    <row r="140" spans="1:5" ht="12.75">
      <c r="A140" s="104"/>
      <c r="D140" s="60"/>
      <c r="E140" s="105"/>
    </row>
    <row r="141" spans="1:5" ht="12.75">
      <c r="A141" s="104"/>
      <c r="D141" s="60"/>
      <c r="E141" s="105"/>
    </row>
    <row r="142" spans="1:5" ht="12.75">
      <c r="A142" s="104"/>
      <c r="D142" s="60"/>
      <c r="E142" s="105"/>
    </row>
    <row r="143" spans="1:5" ht="12.75">
      <c r="A143" s="104"/>
      <c r="D143" s="60"/>
      <c r="E143" s="105"/>
    </row>
    <row r="144" spans="1:5" ht="12.75">
      <c r="A144" s="104"/>
      <c r="D144" s="60"/>
      <c r="E144" s="105"/>
    </row>
    <row r="145" spans="1:5" ht="12.75">
      <c r="A145" s="104"/>
      <c r="D145" s="60"/>
      <c r="E145" s="105"/>
    </row>
    <row r="146" spans="1:5" ht="12.75">
      <c r="A146" s="104"/>
      <c r="D146" s="60"/>
      <c r="E146" s="105"/>
    </row>
    <row r="147" spans="1:5" ht="12.75">
      <c r="A147" s="104"/>
      <c r="D147" s="60"/>
      <c r="E147" s="105"/>
    </row>
    <row r="148" spans="1:5" ht="12.75">
      <c r="A148" s="104"/>
      <c r="D148" s="60"/>
      <c r="E148" s="105"/>
    </row>
    <row r="149" spans="1:5" ht="12.75">
      <c r="A149" s="104"/>
      <c r="D149" s="60"/>
      <c r="E149" s="105"/>
    </row>
    <row r="150" spans="1:5" ht="12.75">
      <c r="A150" s="104"/>
      <c r="D150" s="60"/>
      <c r="E150" s="105"/>
    </row>
    <row r="151" spans="1:5" ht="12.75">
      <c r="A151" s="104"/>
      <c r="D151" s="60"/>
      <c r="E151" s="105"/>
    </row>
    <row r="152" spans="1:5" ht="12.75">
      <c r="A152" s="104"/>
      <c r="D152" s="60"/>
      <c r="E152" s="105"/>
    </row>
    <row r="153" spans="1:5" ht="12.75">
      <c r="A153" s="104"/>
      <c r="D153" s="60"/>
      <c r="E153" s="105"/>
    </row>
    <row r="154" spans="1:5" ht="12.75">
      <c r="A154" s="104"/>
      <c r="D154" s="60"/>
      <c r="E154" s="105"/>
    </row>
    <row r="155" spans="1:5" ht="12.75">
      <c r="A155" s="104"/>
      <c r="D155" s="60"/>
      <c r="E155" s="105"/>
    </row>
    <row r="156" spans="1:5" ht="12.75">
      <c r="A156" s="104"/>
      <c r="D156" s="60"/>
      <c r="E156" s="105"/>
    </row>
    <row r="157" spans="1:5" ht="12.75">
      <c r="A157" s="104"/>
      <c r="D157" s="60"/>
      <c r="E157" s="105"/>
    </row>
    <row r="158" spans="1:5" ht="12.75">
      <c r="A158" s="104"/>
      <c r="D158" s="60"/>
      <c r="E158" s="105"/>
    </row>
    <row r="159" spans="1:5" ht="12.75">
      <c r="A159" s="104"/>
      <c r="D159" s="60"/>
      <c r="E159" s="105"/>
    </row>
    <row r="160" spans="1:5" ht="12.75">
      <c r="A160" s="104"/>
      <c r="D160" s="60"/>
      <c r="E160" s="105"/>
    </row>
    <row r="161" spans="1:5" ht="12.75">
      <c r="A161" s="104"/>
      <c r="D161" s="60"/>
      <c r="E161" s="105"/>
    </row>
    <row r="162" spans="1:5" ht="12.75">
      <c r="A162" s="104"/>
      <c r="D162" s="60"/>
      <c r="E162" s="105"/>
    </row>
    <row r="163" spans="1:5" ht="12.75">
      <c r="A163" s="104"/>
      <c r="D163" s="60"/>
      <c r="E163" s="105"/>
    </row>
    <row r="164" spans="1:5" ht="12.75">
      <c r="A164" s="104"/>
      <c r="D164" s="60"/>
      <c r="E164" s="105"/>
    </row>
    <row r="165" spans="1:5" ht="12.75">
      <c r="A165" s="104"/>
      <c r="D165" s="60"/>
      <c r="E165" s="105"/>
    </row>
    <row r="166" spans="1:5" ht="12.75">
      <c r="A166" s="104"/>
      <c r="D166" s="60"/>
      <c r="E166" s="105"/>
    </row>
    <row r="167" spans="1:5" ht="12.75">
      <c r="A167" s="104"/>
      <c r="D167" s="60"/>
      <c r="E167" s="105"/>
    </row>
    <row r="168" spans="1:5" ht="12.75">
      <c r="A168" s="104"/>
      <c r="D168" s="60"/>
      <c r="E168" s="105"/>
    </row>
    <row r="169" spans="1:5" ht="12.75">
      <c r="A169" s="104"/>
      <c r="D169" s="60"/>
      <c r="E169" s="105"/>
    </row>
    <row r="170" spans="1:5" ht="12.75">
      <c r="A170" s="104"/>
      <c r="D170" s="60"/>
      <c r="E170" s="105"/>
    </row>
    <row r="171" spans="1:5" ht="12.75">
      <c r="A171" s="104"/>
      <c r="D171" s="60"/>
      <c r="E171" s="105"/>
    </row>
    <row r="172" spans="1:5" ht="12.75">
      <c r="A172" s="104"/>
      <c r="D172" s="60"/>
      <c r="E172" s="105"/>
    </row>
    <row r="173" spans="1:5" ht="12.75">
      <c r="A173" s="104"/>
      <c r="D173" s="60"/>
      <c r="E173" s="105"/>
    </row>
    <row r="174" spans="1:5" ht="12.75">
      <c r="A174" s="104"/>
      <c r="D174" s="60"/>
      <c r="E174" s="105"/>
    </row>
    <row r="175" spans="1:5" ht="12.75">
      <c r="A175" s="104"/>
      <c r="D175" s="60"/>
      <c r="E175" s="105"/>
    </row>
    <row r="176" spans="1:5" ht="12.75">
      <c r="A176" s="104"/>
      <c r="D176" s="60"/>
      <c r="E176" s="105"/>
    </row>
    <row r="177" spans="1:5" ht="12.75">
      <c r="A177" s="104"/>
      <c r="D177" s="60"/>
      <c r="E177" s="105"/>
    </row>
    <row r="178" spans="1:5" ht="12.75">
      <c r="A178" s="104"/>
      <c r="D178" s="60"/>
      <c r="E178" s="105"/>
    </row>
    <row r="179" spans="1:5" ht="12.75">
      <c r="A179" s="104"/>
      <c r="D179" s="60"/>
      <c r="E179" s="105"/>
    </row>
    <row r="180" spans="1:5" ht="12.75">
      <c r="A180" s="104"/>
      <c r="D180" s="60"/>
      <c r="E180" s="105"/>
    </row>
    <row r="181" spans="1:5" ht="12.75">
      <c r="A181" s="104"/>
      <c r="D181" s="60"/>
      <c r="E181" s="105"/>
    </row>
    <row r="182" spans="1:5" ht="12.75">
      <c r="A182" s="104"/>
      <c r="D182" s="60"/>
      <c r="E182" s="105"/>
    </row>
    <row r="183" spans="1:5" ht="12.75">
      <c r="A183" s="104"/>
      <c r="D183" s="60"/>
      <c r="E183" s="105"/>
    </row>
    <row r="184" spans="1:5" ht="12.75">
      <c r="A184" s="104"/>
      <c r="D184" s="60"/>
      <c r="E184" s="105"/>
    </row>
    <row r="185" spans="1:5" ht="12.75">
      <c r="A185" s="104"/>
      <c r="D185" s="60"/>
      <c r="E185" s="105"/>
    </row>
    <row r="186" spans="1:5" ht="12.75">
      <c r="A186" s="104"/>
      <c r="D186" s="60"/>
      <c r="E186" s="105"/>
    </row>
    <row r="187" spans="1:5" ht="12.75">
      <c r="A187" s="104"/>
      <c r="D187" s="60"/>
      <c r="E187" s="105"/>
    </row>
    <row r="188" spans="1:5" ht="12.75">
      <c r="A188" s="104"/>
      <c r="D188" s="60"/>
      <c r="E188" s="105"/>
    </row>
    <row r="189" spans="1:5" ht="12.75">
      <c r="A189" s="104"/>
      <c r="D189" s="60"/>
      <c r="E189" s="105"/>
    </row>
    <row r="190" spans="1:5" ht="12.75">
      <c r="A190" s="104"/>
      <c r="D190" s="60"/>
      <c r="E190" s="105"/>
    </row>
    <row r="191" spans="1:5" ht="12.75">
      <c r="A191" s="104"/>
      <c r="D191" s="60"/>
      <c r="E191" s="105"/>
    </row>
    <row r="192" spans="1:5" ht="12.75">
      <c r="A192" s="104"/>
      <c r="D192" s="60"/>
      <c r="E192" s="105"/>
    </row>
    <row r="193" spans="1:5" ht="12.75">
      <c r="A193" s="104"/>
      <c r="D193" s="60"/>
      <c r="E193" s="105"/>
    </row>
    <row r="194" spans="1:5" ht="12.75">
      <c r="A194" s="104"/>
      <c r="D194" s="60"/>
      <c r="E194" s="105"/>
    </row>
    <row r="195" spans="1:5" ht="12.75">
      <c r="A195" s="104"/>
      <c r="D195" s="60"/>
      <c r="E195" s="105"/>
    </row>
    <row r="196" spans="1:5" ht="12.75">
      <c r="A196" s="104"/>
      <c r="D196" s="60"/>
      <c r="E196" s="105"/>
    </row>
    <row r="197" spans="1:5" ht="12.75">
      <c r="A197" s="104"/>
      <c r="D197" s="60"/>
      <c r="E197" s="105"/>
    </row>
    <row r="198" spans="1:5" ht="12.75">
      <c r="A198" s="104"/>
      <c r="D198" s="60"/>
      <c r="E198" s="105"/>
    </row>
    <row r="199" spans="1:5" ht="12.75">
      <c r="A199" s="104"/>
      <c r="D199" s="60"/>
      <c r="E199" s="105"/>
    </row>
    <row r="200" spans="1:5" ht="12.75">
      <c r="A200" s="104"/>
      <c r="D200" s="60"/>
      <c r="E200" s="105"/>
    </row>
    <row r="201" spans="1:5" ht="12.75">
      <c r="A201" s="104"/>
      <c r="D201" s="60"/>
      <c r="E201" s="105"/>
    </row>
    <row r="202" spans="1:5" ht="12.75">
      <c r="A202" s="104"/>
      <c r="D202" s="60"/>
      <c r="E202" s="105"/>
    </row>
    <row r="203" spans="1:5" ht="12.75">
      <c r="A203" s="104"/>
      <c r="D203" s="60"/>
      <c r="E203" s="105"/>
    </row>
    <row r="204" spans="1:5" ht="12.75">
      <c r="A204" s="104"/>
      <c r="D204" s="60"/>
      <c r="E204" s="105"/>
    </row>
    <row r="205" spans="1:5" ht="12.75">
      <c r="A205" s="104"/>
      <c r="D205" s="60"/>
      <c r="E205" s="105"/>
    </row>
    <row r="206" spans="1:5" ht="12.75">
      <c r="A206" s="104"/>
      <c r="D206" s="60"/>
      <c r="E206" s="105"/>
    </row>
    <row r="207" spans="1:5" ht="12.75">
      <c r="A207" s="104"/>
      <c r="D207" s="60"/>
      <c r="E207" s="105"/>
    </row>
    <row r="208" spans="1:5" ht="12.75">
      <c r="A208" s="104"/>
      <c r="D208" s="60"/>
      <c r="E208" s="105"/>
    </row>
    <row r="209" spans="1:5" ht="12.75">
      <c r="A209" s="104"/>
      <c r="D209" s="60"/>
      <c r="E209" s="105"/>
    </row>
    <row r="210" spans="1:5" ht="12.75">
      <c r="A210" s="104"/>
      <c r="D210" s="60"/>
      <c r="E210" s="105"/>
    </row>
    <row r="211" spans="1:5" ht="12.75">
      <c r="A211" s="104"/>
      <c r="D211" s="60"/>
      <c r="E211" s="105"/>
    </row>
    <row r="212" spans="1:5" ht="12.75">
      <c r="A212" s="104"/>
      <c r="D212" s="60"/>
      <c r="E212" s="105"/>
    </row>
    <row r="213" spans="1:5" ht="12.75">
      <c r="A213" s="104"/>
      <c r="D213" s="60"/>
      <c r="E213" s="105"/>
    </row>
    <row r="214" spans="1:5" ht="12.75">
      <c r="A214" s="104"/>
      <c r="D214" s="60"/>
      <c r="E214" s="105"/>
    </row>
    <row r="215" spans="1:5" ht="12.75">
      <c r="A215" s="104"/>
      <c r="D215" s="60"/>
      <c r="E215" s="105"/>
    </row>
    <row r="216" spans="1:5" ht="12.75">
      <c r="A216" s="104"/>
      <c r="D216" s="60"/>
      <c r="E216" s="105"/>
    </row>
    <row r="217" spans="1:5" ht="12.75">
      <c r="A217" s="104"/>
      <c r="D217" s="60"/>
      <c r="E217" s="105"/>
    </row>
    <row r="218" spans="1:5" ht="12.75">
      <c r="A218" s="104"/>
      <c r="D218" s="60"/>
      <c r="E218" s="105"/>
    </row>
    <row r="219" spans="1:5" ht="12.75">
      <c r="A219" s="104"/>
      <c r="D219" s="60"/>
      <c r="E219" s="105"/>
    </row>
    <row r="220" spans="1:5" ht="12.75">
      <c r="A220" s="104"/>
      <c r="D220" s="60"/>
      <c r="E220" s="105"/>
    </row>
    <row r="221" spans="1:5" ht="12.75">
      <c r="A221" s="104"/>
      <c r="D221" s="60"/>
      <c r="E221" s="105"/>
    </row>
    <row r="222" spans="1:5" ht="12.75">
      <c r="A222" s="104"/>
      <c r="D222" s="60"/>
      <c r="E222" s="105"/>
    </row>
    <row r="223" spans="1:5" ht="12.75">
      <c r="A223" s="104"/>
      <c r="D223" s="60"/>
      <c r="E223" s="105"/>
    </row>
    <row r="224" spans="1:5" ht="12.75">
      <c r="A224" s="104"/>
      <c r="D224" s="60"/>
      <c r="E224" s="105"/>
    </row>
    <row r="225" spans="1:5" ht="12.75">
      <c r="A225" s="104"/>
      <c r="D225" s="60"/>
      <c r="E225" s="105"/>
    </row>
    <row r="226" spans="1:5" ht="12.75">
      <c r="A226" s="104"/>
      <c r="D226" s="60"/>
      <c r="E226" s="105"/>
    </row>
    <row r="227" spans="1:5" ht="12.75">
      <c r="A227" s="104"/>
      <c r="D227" s="60"/>
      <c r="E227" s="105"/>
    </row>
    <row r="228" spans="1:5" ht="12.75">
      <c r="A228" s="104"/>
      <c r="D228" s="60"/>
      <c r="E228" s="105"/>
    </row>
    <row r="229" spans="1:5" ht="12.75">
      <c r="A229" s="104"/>
      <c r="D229" s="60"/>
      <c r="E229" s="105"/>
    </row>
    <row r="230" spans="1:5" ht="12.75">
      <c r="A230" s="104"/>
      <c r="D230" s="60"/>
      <c r="E230" s="105"/>
    </row>
    <row r="231" spans="1:5" ht="12.75">
      <c r="A231" s="104"/>
      <c r="D231" s="60"/>
      <c r="E231" s="105"/>
    </row>
    <row r="232" spans="1:5" ht="12.75">
      <c r="A232" s="104"/>
      <c r="D232" s="60"/>
      <c r="E232" s="105"/>
    </row>
    <row r="233" spans="1:5" ht="12.75">
      <c r="A233" s="104"/>
      <c r="D233" s="60"/>
      <c r="E233" s="105"/>
    </row>
    <row r="234" spans="1:5" ht="12.75">
      <c r="A234" s="104"/>
      <c r="D234" s="60"/>
      <c r="E234" s="105"/>
    </row>
    <row r="235" spans="1:5" ht="12.75">
      <c r="A235" s="104"/>
      <c r="D235" s="60"/>
      <c r="E235" s="105"/>
    </row>
    <row r="236" spans="1:5" ht="12.75">
      <c r="A236" s="104"/>
      <c r="D236" s="60"/>
      <c r="E236" s="105"/>
    </row>
    <row r="237" spans="1:5" ht="12.75">
      <c r="A237" s="104"/>
      <c r="D237" s="60"/>
      <c r="E237" s="105"/>
    </row>
    <row r="238" spans="1:5" ht="12.75">
      <c r="A238" s="104"/>
      <c r="D238" s="60"/>
      <c r="E238" s="105"/>
    </row>
    <row r="239" spans="1:5" ht="12.75">
      <c r="A239" s="104"/>
      <c r="D239" s="60"/>
      <c r="E239" s="105"/>
    </row>
    <row r="240" spans="1:5" ht="12.75">
      <c r="A240" s="104"/>
      <c r="D240" s="60"/>
      <c r="E240" s="105"/>
    </row>
    <row r="241" spans="1:5" ht="12.75">
      <c r="A241" s="104"/>
      <c r="D241" s="60"/>
      <c r="E241" s="105"/>
    </row>
    <row r="242" spans="1:5" ht="12.75">
      <c r="A242" s="104"/>
      <c r="D242" s="60"/>
      <c r="E242" s="105"/>
    </row>
    <row r="243" spans="1:5" ht="12.75">
      <c r="A243" s="104"/>
      <c r="D243" s="60"/>
      <c r="E243" s="105"/>
    </row>
    <row r="244" spans="1:5" ht="12.75">
      <c r="A244" s="104"/>
      <c r="D244" s="60"/>
      <c r="E244" s="105"/>
    </row>
    <row r="245" spans="1:5" ht="12.75">
      <c r="A245" s="104"/>
      <c r="D245" s="60"/>
      <c r="E245" s="105"/>
    </row>
    <row r="246" spans="1:5" ht="12.75">
      <c r="A246" s="104"/>
      <c r="D246" s="60"/>
      <c r="E246" s="105"/>
    </row>
    <row r="247" spans="1:5" ht="12.75">
      <c r="A247" s="104"/>
      <c r="E247" s="104"/>
    </row>
    <row r="248" spans="1:5" ht="12.75">
      <c r="A248" s="104"/>
      <c r="E248" s="104"/>
    </row>
    <row r="249" spans="1:5" ht="12.75">
      <c r="A249" s="104"/>
      <c r="E249" s="104"/>
    </row>
    <row r="250" spans="1:5" ht="12.75">
      <c r="A250" s="104"/>
      <c r="E250" s="104"/>
    </row>
    <row r="251" spans="1:5" ht="12.75">
      <c r="A251" s="104"/>
      <c r="E251" s="104"/>
    </row>
    <row r="252" spans="1:5" ht="12.75">
      <c r="A252" s="104"/>
      <c r="E252" s="104"/>
    </row>
    <row r="253" spans="1:5" ht="12.75">
      <c r="A253" s="104"/>
      <c r="E253" s="104"/>
    </row>
    <row r="254" spans="1:5" ht="12.75">
      <c r="A254" s="104"/>
      <c r="E254" s="104"/>
    </row>
    <row r="255" spans="1:5" ht="12.75">
      <c r="A255" s="104"/>
      <c r="E255" s="104"/>
    </row>
    <row r="256" spans="1:5" ht="12.75">
      <c r="A256" s="104"/>
      <c r="E256" s="104"/>
    </row>
    <row r="257" spans="1:5" ht="12.75">
      <c r="A257" s="104"/>
      <c r="E257" s="104"/>
    </row>
    <row r="258" spans="1:5" ht="12.75">
      <c r="A258" s="104"/>
      <c r="E258" s="104"/>
    </row>
    <row r="259" spans="1:5" ht="12.75">
      <c r="A259" s="104"/>
      <c r="E259" s="104"/>
    </row>
    <row r="260" spans="1:5" ht="12.75">
      <c r="A260" s="104"/>
      <c r="E260" s="104"/>
    </row>
    <row r="261" spans="1:5" ht="12.75">
      <c r="A261" s="104"/>
      <c r="E261" s="104"/>
    </row>
    <row r="262" spans="1:5" ht="12.75">
      <c r="A262" s="104"/>
      <c r="E262" s="104"/>
    </row>
    <row r="263" spans="1:5" ht="12.75">
      <c r="A263" s="104"/>
      <c r="E263" s="104"/>
    </row>
    <row r="264" spans="1:5" ht="12.75">
      <c r="A264" s="104"/>
      <c r="E264" s="104"/>
    </row>
    <row r="265" spans="1:5" ht="12.75">
      <c r="A265" s="104"/>
      <c r="E265" s="104"/>
    </row>
    <row r="266" spans="1:5" ht="12.75">
      <c r="A266" s="104"/>
      <c r="E266" s="104"/>
    </row>
    <row r="267" spans="1:5" ht="12.75">
      <c r="A267" s="104"/>
      <c r="E267" s="104"/>
    </row>
    <row r="268" spans="1:5" ht="12.75">
      <c r="A268" s="104"/>
      <c r="E268" s="104"/>
    </row>
    <row r="269" spans="1:5" ht="12.75">
      <c r="A269" s="104"/>
      <c r="E269" s="104"/>
    </row>
    <row r="270" spans="1:5" ht="12.75">
      <c r="A270" s="104"/>
      <c r="E270" s="104"/>
    </row>
    <row r="271" spans="1:5" ht="12.75">
      <c r="A271" s="104"/>
      <c r="E271" s="104"/>
    </row>
    <row r="272" spans="1:5" ht="12.75">
      <c r="A272" s="104"/>
      <c r="E272" s="104"/>
    </row>
    <row r="273" spans="1:5" ht="12.75">
      <c r="A273" s="104"/>
      <c r="E273" s="104"/>
    </row>
    <row r="274" spans="1:5" ht="12.75">
      <c r="A274" s="104"/>
      <c r="E274" s="104"/>
    </row>
    <row r="275" spans="1:5" ht="12.75">
      <c r="A275" s="104"/>
      <c r="E275" s="104"/>
    </row>
    <row r="276" spans="1:5" ht="12.75">
      <c r="A276" s="104"/>
      <c r="E276" s="104"/>
    </row>
    <row r="277" spans="1:5" ht="12.75">
      <c r="A277" s="104"/>
      <c r="E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  <row r="383" ht="12.75">
      <c r="A383" s="104"/>
    </row>
    <row r="384" ht="12.75">
      <c r="A384" s="104"/>
    </row>
    <row r="385" ht="12.75">
      <c r="A385" s="104"/>
    </row>
    <row r="386" ht="12.75">
      <c r="A386" s="104"/>
    </row>
    <row r="387" ht="12.75">
      <c r="A387" s="104"/>
    </row>
    <row r="388" ht="12.75">
      <c r="A388" s="104"/>
    </row>
    <row r="389" ht="12.75">
      <c r="A389" s="104"/>
    </row>
    <row r="390" ht="12.75">
      <c r="A390" s="104"/>
    </row>
    <row r="391" ht="12.75">
      <c r="A391" s="104"/>
    </row>
    <row r="392" ht="12.75">
      <c r="A392" s="104"/>
    </row>
    <row r="393" ht="12.75">
      <c r="A393" s="104"/>
    </row>
    <row r="394" ht="12.75">
      <c r="A394" s="104"/>
    </row>
    <row r="395" ht="12.75">
      <c r="A395" s="104"/>
    </row>
    <row r="396" ht="12.75">
      <c r="A396" s="104"/>
    </row>
    <row r="397" ht="12.75">
      <c r="A397" s="104"/>
    </row>
    <row r="398" ht="12.75">
      <c r="A398" s="104"/>
    </row>
    <row r="399" ht="12.75">
      <c r="A399" s="104"/>
    </row>
    <row r="400" ht="12.75">
      <c r="A400" s="104"/>
    </row>
    <row r="401" ht="12.75">
      <c r="A401" s="104"/>
    </row>
    <row r="402" ht="12.75">
      <c r="A402" s="104"/>
    </row>
    <row r="403" ht="12.75">
      <c r="A403" s="104"/>
    </row>
    <row r="404" ht="12.75">
      <c r="A404" s="104"/>
    </row>
    <row r="405" ht="12.75">
      <c r="A405" s="104"/>
    </row>
    <row r="406" ht="12.75">
      <c r="A406" s="104"/>
    </row>
    <row r="407" ht="12.75">
      <c r="A407" s="104"/>
    </row>
    <row r="408" ht="12.75">
      <c r="A408" s="104"/>
    </row>
    <row r="409" ht="12.75">
      <c r="A409" s="104"/>
    </row>
    <row r="410" ht="12.75">
      <c r="A410" s="104"/>
    </row>
    <row r="411" ht="12.75">
      <c r="A411" s="104"/>
    </row>
    <row r="412" ht="12.75">
      <c r="A412" s="104"/>
    </row>
    <row r="413" ht="12.75">
      <c r="A413" s="104"/>
    </row>
    <row r="414" ht="12.75">
      <c r="A414" s="104"/>
    </row>
    <row r="415" ht="12.75">
      <c r="A415" s="104"/>
    </row>
    <row r="416" ht="12.75">
      <c r="A416" s="104"/>
    </row>
    <row r="417" ht="12.75">
      <c r="A417" s="104"/>
    </row>
    <row r="418" ht="12.75">
      <c r="A418" s="104"/>
    </row>
    <row r="419" ht="12.75">
      <c r="A419" s="104"/>
    </row>
    <row r="420" ht="12.75">
      <c r="A420" s="104"/>
    </row>
    <row r="421" ht="12.75">
      <c r="A421" s="104"/>
    </row>
    <row r="422" ht="12.75">
      <c r="A422" s="104"/>
    </row>
    <row r="423" ht="12.75">
      <c r="A423" s="104"/>
    </row>
    <row r="424" ht="12.75">
      <c r="A424" s="104"/>
    </row>
    <row r="425" ht="12.75">
      <c r="A425" s="104"/>
    </row>
    <row r="426" ht="12.75">
      <c r="A426" s="104"/>
    </row>
    <row r="427" ht="12.75">
      <c r="A427" s="104"/>
    </row>
    <row r="428" ht="12.75">
      <c r="A428" s="104"/>
    </row>
    <row r="429" ht="12.75">
      <c r="A429" s="104"/>
    </row>
    <row r="430" ht="12.75">
      <c r="A430" s="104"/>
    </row>
    <row r="431" ht="12.75">
      <c r="A431" s="104"/>
    </row>
    <row r="432" ht="12.75">
      <c r="A432" s="104"/>
    </row>
    <row r="433" ht="12.75">
      <c r="A433" s="104"/>
    </row>
    <row r="434" ht="12.75">
      <c r="A434" s="104"/>
    </row>
    <row r="435" ht="12.75">
      <c r="A435" s="104"/>
    </row>
    <row r="436" ht="12.75">
      <c r="A436" s="104"/>
    </row>
    <row r="437" ht="12.75">
      <c r="A437" s="104"/>
    </row>
    <row r="438" ht="12.75">
      <c r="A438" s="104"/>
    </row>
    <row r="439" ht="12.75">
      <c r="A439" s="104"/>
    </row>
    <row r="440" ht="12.75">
      <c r="A440" s="104"/>
    </row>
    <row r="441" ht="12.75">
      <c r="A441" s="104"/>
    </row>
    <row r="442" ht="12.75">
      <c r="A442" s="104"/>
    </row>
    <row r="443" ht="12.75">
      <c r="A443" s="104"/>
    </row>
    <row r="444" ht="12.75">
      <c r="A444" s="104"/>
    </row>
    <row r="445" ht="12.75">
      <c r="A445" s="104"/>
    </row>
    <row r="446" ht="12.75">
      <c r="A446" s="104"/>
    </row>
    <row r="447" ht="12.75">
      <c r="A447" s="104"/>
    </row>
    <row r="448" ht="12.75">
      <c r="A448" s="104"/>
    </row>
    <row r="449" ht="12.75">
      <c r="A449" s="104"/>
    </row>
    <row r="450" ht="12.75">
      <c r="A450" s="104"/>
    </row>
    <row r="451" ht="12.75">
      <c r="A451" s="104"/>
    </row>
    <row r="452" ht="12.75">
      <c r="A452" s="104"/>
    </row>
    <row r="453" ht="12.75">
      <c r="A453" s="104"/>
    </row>
    <row r="454" ht="12.75">
      <c r="A454" s="104"/>
    </row>
    <row r="455" ht="12.75">
      <c r="A455" s="104"/>
    </row>
    <row r="456" ht="12.75">
      <c r="A456" s="104"/>
    </row>
    <row r="457" ht="12.75">
      <c r="A457" s="104"/>
    </row>
    <row r="458" ht="12.75">
      <c r="A458" s="104"/>
    </row>
    <row r="459" ht="12.75">
      <c r="A459" s="104"/>
    </row>
    <row r="460" ht="12.75">
      <c r="A460" s="104"/>
    </row>
    <row r="461" ht="12.75">
      <c r="A461" s="104"/>
    </row>
    <row r="462" ht="12.75">
      <c r="A462" s="104"/>
    </row>
    <row r="463" ht="12.75">
      <c r="A463" s="104"/>
    </row>
    <row r="464" ht="12.75">
      <c r="A464" s="104"/>
    </row>
    <row r="465" ht="12.75">
      <c r="A465" s="104"/>
    </row>
    <row r="466" ht="12.75">
      <c r="A466" s="104"/>
    </row>
    <row r="467" ht="12.75">
      <c r="A467" s="104"/>
    </row>
    <row r="468" ht="12.75">
      <c r="A468" s="104"/>
    </row>
    <row r="469" ht="12.75">
      <c r="A469" s="104"/>
    </row>
    <row r="470" ht="12.75">
      <c r="A470" s="104"/>
    </row>
    <row r="471" ht="12.75">
      <c r="A471" s="104"/>
    </row>
    <row r="472" ht="12.75">
      <c r="A472" s="104"/>
    </row>
    <row r="473" ht="12.75">
      <c r="A473" s="104"/>
    </row>
    <row r="474" ht="12.75">
      <c r="A474" s="104"/>
    </row>
    <row r="475" ht="12.75">
      <c r="A475" s="104"/>
    </row>
    <row r="476" ht="12.75">
      <c r="A476" s="104"/>
    </row>
    <row r="477" ht="12.75">
      <c r="A477" s="104"/>
    </row>
    <row r="478" ht="12.75">
      <c r="A478" s="104"/>
    </row>
    <row r="479" ht="12.75">
      <c r="A479" s="104"/>
    </row>
    <row r="480" ht="12.75">
      <c r="A480" s="104"/>
    </row>
    <row r="481" ht="12.75">
      <c r="A481" s="104"/>
    </row>
    <row r="482" ht="12.75">
      <c r="A482" s="104"/>
    </row>
    <row r="483" ht="12.75">
      <c r="A483" s="104"/>
    </row>
    <row r="484" ht="12.75">
      <c r="A484" s="104"/>
    </row>
    <row r="485" ht="12.75">
      <c r="A485" s="104"/>
    </row>
    <row r="486" ht="12.75">
      <c r="A486" s="104"/>
    </row>
    <row r="487" ht="12.75">
      <c r="A487" s="104"/>
    </row>
    <row r="488" ht="12.75">
      <c r="A488" s="104"/>
    </row>
    <row r="489" ht="12.75">
      <c r="A489" s="104"/>
    </row>
    <row r="490" ht="12.75">
      <c r="A490" s="104"/>
    </row>
    <row r="491" ht="12.75">
      <c r="A491" s="104"/>
    </row>
    <row r="492" ht="12.75">
      <c r="A492" s="104"/>
    </row>
    <row r="493" ht="12.75">
      <c r="A493" s="104"/>
    </row>
    <row r="494" ht="12.75">
      <c r="A494" s="104"/>
    </row>
    <row r="495" ht="12.75">
      <c r="A495" s="104"/>
    </row>
    <row r="496" ht="12.75">
      <c r="A496" s="104"/>
    </row>
    <row r="497" ht="12.75">
      <c r="A497" s="104"/>
    </row>
    <row r="498" ht="12.75">
      <c r="A498" s="104"/>
    </row>
    <row r="499" ht="12.75">
      <c r="A499" s="104"/>
    </row>
    <row r="500" ht="12.75">
      <c r="A500" s="104"/>
    </row>
    <row r="501" ht="12.75">
      <c r="A501" s="104"/>
    </row>
    <row r="502" ht="12.75">
      <c r="A502" s="104"/>
    </row>
    <row r="503" ht="12.75">
      <c r="A503" s="104"/>
    </row>
    <row r="504" ht="12.75">
      <c r="A504" s="104"/>
    </row>
    <row r="505" ht="12.75">
      <c r="A505" s="104"/>
    </row>
    <row r="506" ht="12.75">
      <c r="A506" s="104"/>
    </row>
    <row r="507" ht="12.75">
      <c r="A507" s="104"/>
    </row>
    <row r="508" ht="12.75">
      <c r="A508" s="104"/>
    </row>
    <row r="509" ht="12.75">
      <c r="A509" s="104"/>
    </row>
    <row r="510" ht="12.75">
      <c r="A510" s="104"/>
    </row>
    <row r="511" ht="12.75">
      <c r="A511" s="104"/>
    </row>
    <row r="512" ht="12.75">
      <c r="A512" s="104"/>
    </row>
    <row r="513" ht="12.75">
      <c r="A513" s="104"/>
    </row>
    <row r="514" ht="12.75">
      <c r="A514" s="104"/>
    </row>
    <row r="515" ht="12.75">
      <c r="A515" s="104"/>
    </row>
    <row r="516" ht="12.75">
      <c r="A516" s="104"/>
    </row>
    <row r="517" ht="12.75">
      <c r="A517" s="104"/>
    </row>
    <row r="518" ht="12.75">
      <c r="A518" s="104"/>
    </row>
    <row r="519" ht="12.75">
      <c r="A519" s="104"/>
    </row>
    <row r="520" ht="12.75">
      <c r="A520" s="104"/>
    </row>
    <row r="521" ht="12.75">
      <c r="A521" s="104"/>
    </row>
    <row r="522" ht="12.75">
      <c r="A522" s="104"/>
    </row>
    <row r="523" ht="12.75">
      <c r="A523" s="104"/>
    </row>
    <row r="524" ht="12.75">
      <c r="A524" s="104"/>
    </row>
    <row r="525" ht="12.75">
      <c r="A525" s="104"/>
    </row>
    <row r="526" ht="12.75">
      <c r="A526" s="104"/>
    </row>
    <row r="527" ht="12.75">
      <c r="A527" s="104"/>
    </row>
    <row r="528" ht="12.75">
      <c r="A528" s="104"/>
    </row>
    <row r="529" ht="12.75">
      <c r="A529" s="104"/>
    </row>
    <row r="530" ht="12.75">
      <c r="A530" s="104"/>
    </row>
    <row r="531" ht="12.75">
      <c r="A531" s="104"/>
    </row>
    <row r="532" ht="12.75">
      <c r="A532" s="104"/>
    </row>
    <row r="533" ht="12.75">
      <c r="A533" s="104"/>
    </row>
    <row r="534" ht="12.75">
      <c r="A534" s="104"/>
    </row>
    <row r="535" ht="12.75">
      <c r="A535" s="104"/>
    </row>
    <row r="536" ht="12.75">
      <c r="A536" s="104"/>
    </row>
    <row r="537" ht="12.75">
      <c r="A537" s="104"/>
    </row>
    <row r="538" ht="12.75">
      <c r="A538" s="104"/>
    </row>
    <row r="539" ht="12.75">
      <c r="A539" s="104"/>
    </row>
    <row r="540" ht="12.75">
      <c r="A540" s="104"/>
    </row>
    <row r="541" ht="12.75">
      <c r="A541" s="104"/>
    </row>
    <row r="542" ht="12.75">
      <c r="A542" s="104"/>
    </row>
    <row r="543" ht="12.75">
      <c r="A543" s="104"/>
    </row>
    <row r="544" ht="12.75">
      <c r="A544" s="104"/>
    </row>
    <row r="545" ht="12.75">
      <c r="A545" s="104"/>
    </row>
    <row r="546" ht="12.75">
      <c r="A546" s="104"/>
    </row>
    <row r="547" ht="12.75">
      <c r="A547" s="104"/>
    </row>
    <row r="548" ht="12.75">
      <c r="A548" s="104"/>
    </row>
    <row r="549" ht="12.75">
      <c r="A549" s="104"/>
    </row>
    <row r="550" ht="12.75">
      <c r="A550" s="104"/>
    </row>
    <row r="551" ht="12.75">
      <c r="A551" s="104"/>
    </row>
    <row r="552" ht="12.75">
      <c r="A552" s="104"/>
    </row>
    <row r="553" ht="12.75">
      <c r="A553" s="104"/>
    </row>
    <row r="554" ht="12.75">
      <c r="A554" s="104"/>
    </row>
    <row r="555" ht="12.75">
      <c r="A555" s="104"/>
    </row>
    <row r="556" ht="12.75">
      <c r="A556" s="104"/>
    </row>
    <row r="557" ht="12.75">
      <c r="A557" s="104"/>
    </row>
    <row r="558" ht="12.75">
      <c r="A558" s="104"/>
    </row>
    <row r="559" ht="12.75">
      <c r="A559" s="104"/>
    </row>
    <row r="560" ht="12.75">
      <c r="A560" s="104"/>
    </row>
    <row r="561" ht="12.75">
      <c r="A561" s="104"/>
    </row>
    <row r="562" ht="12.75">
      <c r="A562" s="104"/>
    </row>
    <row r="563" ht="12.75">
      <c r="A563" s="104"/>
    </row>
    <row r="564" ht="12.75">
      <c r="A564" s="104"/>
    </row>
    <row r="565" ht="12.75">
      <c r="A565" s="104"/>
    </row>
    <row r="566" ht="12.75">
      <c r="A566" s="104"/>
    </row>
    <row r="567" ht="12.75">
      <c r="A567" s="104"/>
    </row>
    <row r="568" ht="12.75">
      <c r="A568" s="104"/>
    </row>
    <row r="569" ht="12.75">
      <c r="A569" s="104"/>
    </row>
    <row r="570" ht="12.75">
      <c r="A570" s="104"/>
    </row>
    <row r="571" ht="12.75">
      <c r="A571" s="104"/>
    </row>
    <row r="572" ht="12.75">
      <c r="A572" s="104"/>
    </row>
    <row r="573" ht="12.75">
      <c r="A573" s="104"/>
    </row>
    <row r="574" ht="12.75">
      <c r="A574" s="104"/>
    </row>
    <row r="575" ht="12.75">
      <c r="A575" s="104"/>
    </row>
    <row r="576" ht="12.75">
      <c r="A576" s="104"/>
    </row>
    <row r="577" ht="12.75">
      <c r="A577" s="104"/>
    </row>
    <row r="578" ht="12.75">
      <c r="A578" s="104"/>
    </row>
    <row r="579" ht="12.75">
      <c r="A579" s="104"/>
    </row>
    <row r="580" ht="12.75">
      <c r="A580" s="104"/>
    </row>
    <row r="581" ht="12.75">
      <c r="A581" s="104"/>
    </row>
    <row r="582" ht="12.75">
      <c r="A582" s="104"/>
    </row>
    <row r="583" ht="12.75">
      <c r="A583" s="104"/>
    </row>
    <row r="584" ht="12.75">
      <c r="A584" s="104"/>
    </row>
    <row r="585" ht="12.75">
      <c r="A585" s="104"/>
    </row>
    <row r="586" ht="12.75">
      <c r="A586" s="104"/>
    </row>
    <row r="587" ht="12.75">
      <c r="A587" s="104"/>
    </row>
    <row r="588" ht="12.75">
      <c r="A588" s="104"/>
    </row>
    <row r="589" ht="12.75">
      <c r="A589" s="104"/>
    </row>
    <row r="590" ht="12.75">
      <c r="A590" s="104"/>
    </row>
    <row r="591" ht="12.75">
      <c r="A591" s="104"/>
    </row>
    <row r="592" ht="12.75">
      <c r="A592" s="104"/>
    </row>
    <row r="593" ht="12.75">
      <c r="A593" s="104"/>
    </row>
    <row r="594" ht="12.75">
      <c r="A594" s="104"/>
    </row>
    <row r="595" ht="12.75">
      <c r="A595" s="104"/>
    </row>
    <row r="596" ht="12.75">
      <c r="A596" s="104"/>
    </row>
    <row r="597" ht="12.75">
      <c r="A597" s="104"/>
    </row>
    <row r="598" ht="12.75">
      <c r="A598" s="104"/>
    </row>
    <row r="599" ht="12.75">
      <c r="A599" s="104"/>
    </row>
    <row r="600" ht="12.75">
      <c r="A600" s="104"/>
    </row>
    <row r="601" ht="12.75">
      <c r="A601" s="104"/>
    </row>
    <row r="602" ht="12.75">
      <c r="A602" s="104"/>
    </row>
    <row r="603" ht="12.75">
      <c r="A603" s="104"/>
    </row>
    <row r="604" ht="12.75">
      <c r="A604" s="104"/>
    </row>
    <row r="605" ht="12.75">
      <c r="A605" s="104"/>
    </row>
    <row r="606" ht="12.75">
      <c r="A606" s="104"/>
    </row>
    <row r="607" ht="12.75">
      <c r="A607" s="104"/>
    </row>
    <row r="608" ht="12.75">
      <c r="A608" s="104"/>
    </row>
    <row r="609" ht="12.75">
      <c r="A609" s="104"/>
    </row>
    <row r="610" ht="12.75">
      <c r="A610" s="104"/>
    </row>
    <row r="611" ht="12.75">
      <c r="A611" s="104"/>
    </row>
    <row r="612" ht="12.75">
      <c r="A612" s="104"/>
    </row>
    <row r="613" ht="12.75">
      <c r="A613" s="104"/>
    </row>
    <row r="614" ht="12.75">
      <c r="A614" s="104"/>
    </row>
    <row r="615" ht="12.75">
      <c r="A615" s="104"/>
    </row>
    <row r="616" ht="12.75">
      <c r="A616" s="104"/>
    </row>
    <row r="617" ht="12.75">
      <c r="A617" s="104"/>
    </row>
    <row r="618" ht="12.75">
      <c r="A618" s="104"/>
    </row>
    <row r="619" ht="12.75">
      <c r="A619" s="104"/>
    </row>
    <row r="620" ht="12.75">
      <c r="A620" s="104"/>
    </row>
    <row r="621" ht="12.75">
      <c r="A621" s="104"/>
    </row>
    <row r="622" ht="12.75">
      <c r="A622" s="104"/>
    </row>
    <row r="623" ht="12.75">
      <c r="A623" s="104"/>
    </row>
    <row r="624" ht="12.75">
      <c r="A624" s="104"/>
    </row>
    <row r="625" ht="12.75">
      <c r="A625" s="104"/>
    </row>
    <row r="626" ht="12.75">
      <c r="A626" s="104"/>
    </row>
    <row r="627" ht="12.75">
      <c r="A627" s="104"/>
    </row>
    <row r="628" ht="12.75">
      <c r="A628" s="104"/>
    </row>
    <row r="629" ht="12.75">
      <c r="A629" s="104"/>
    </row>
    <row r="630" ht="12.75">
      <c r="A630" s="104"/>
    </row>
    <row r="631" ht="12.75">
      <c r="A631" s="104"/>
    </row>
    <row r="632" ht="12.75">
      <c r="A632" s="104"/>
    </row>
    <row r="633" ht="12.75">
      <c r="A633" s="104"/>
    </row>
    <row r="634" ht="12.75">
      <c r="A634" s="104"/>
    </row>
    <row r="635" ht="12.75">
      <c r="A635" s="104"/>
    </row>
    <row r="636" ht="12.75">
      <c r="A636" s="104"/>
    </row>
    <row r="637" ht="12.75">
      <c r="A637" s="104"/>
    </row>
    <row r="638" ht="12.75">
      <c r="A638" s="104"/>
    </row>
    <row r="639" ht="12.75">
      <c r="A639" s="104"/>
    </row>
    <row r="640" ht="12.75">
      <c r="A640" s="104"/>
    </row>
    <row r="641" ht="12.75">
      <c r="A641" s="104"/>
    </row>
    <row r="642" ht="12.75">
      <c r="A642" s="104"/>
    </row>
    <row r="643" ht="12.75">
      <c r="A643" s="104"/>
    </row>
    <row r="644" ht="12.75">
      <c r="A644" s="104"/>
    </row>
    <row r="645" ht="12.75">
      <c r="A645" s="104"/>
    </row>
    <row r="646" ht="12.75">
      <c r="A646" s="104"/>
    </row>
    <row r="647" ht="12.75">
      <c r="A647" s="104"/>
    </row>
    <row r="648" ht="12.75">
      <c r="A648" s="104"/>
    </row>
    <row r="649" ht="12.75">
      <c r="A649" s="104"/>
    </row>
    <row r="650" ht="12.75">
      <c r="A650" s="104"/>
    </row>
    <row r="651" ht="12.75">
      <c r="A651" s="104"/>
    </row>
    <row r="652" ht="12.75">
      <c r="A652" s="104"/>
    </row>
    <row r="653" ht="12.75">
      <c r="A653" s="104"/>
    </row>
    <row r="654" ht="12.75">
      <c r="A654" s="104"/>
    </row>
    <row r="655" ht="12.75">
      <c r="A655" s="104"/>
    </row>
    <row r="656" ht="12.75">
      <c r="A656" s="104"/>
    </row>
    <row r="657" ht="12.75">
      <c r="A657" s="104"/>
    </row>
    <row r="658" ht="12.75">
      <c r="A658" s="104"/>
    </row>
    <row r="659" ht="12.75">
      <c r="A659" s="104"/>
    </row>
    <row r="660" ht="12.75">
      <c r="A660" s="104"/>
    </row>
    <row r="661" ht="12.75">
      <c r="A661" s="104"/>
    </row>
    <row r="662" ht="12.75">
      <c r="A662" s="104"/>
    </row>
    <row r="663" ht="12.75">
      <c r="A663" s="104"/>
    </row>
    <row r="664" ht="12.75">
      <c r="A664" s="104"/>
    </row>
    <row r="665" ht="12.75">
      <c r="A665" s="104"/>
    </row>
    <row r="666" ht="12.75">
      <c r="A666" s="104"/>
    </row>
  </sheetData>
  <mergeCells count="10">
    <mergeCell ref="E5:E7"/>
    <mergeCell ref="A5:A7"/>
    <mergeCell ref="B5:B7"/>
    <mergeCell ref="C5:C7"/>
    <mergeCell ref="D5:D7"/>
    <mergeCell ref="E90:E92"/>
    <mergeCell ref="A90:A92"/>
    <mergeCell ref="B90:B92"/>
    <mergeCell ref="C90:C92"/>
    <mergeCell ref="D90:D9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7"/>
  <sheetViews>
    <sheetView workbookViewId="0" topLeftCell="A1">
      <selection activeCell="B1" sqref="B1:P16384"/>
    </sheetView>
  </sheetViews>
  <sheetFormatPr defaultColWidth="9.140625" defaultRowHeight="12.75"/>
  <cols>
    <col min="1" max="1" width="17.8515625" style="85" customWidth="1"/>
    <col min="2" max="2" width="5.28125" style="85" customWidth="1"/>
    <col min="3" max="3" width="4.28125" style="85" customWidth="1"/>
    <col min="4" max="6" width="5.28125" style="85" customWidth="1"/>
    <col min="7" max="7" width="6.28125" style="85" customWidth="1"/>
    <col min="8" max="8" width="5.28125" style="85" customWidth="1"/>
    <col min="9" max="9" width="5.140625" style="85" customWidth="1"/>
    <col min="10" max="13" width="5.28125" style="85" customWidth="1"/>
    <col min="14" max="16384" width="9.140625" style="85" customWidth="1"/>
  </cols>
  <sheetData>
    <row r="1" spans="1:2" ht="14.25">
      <c r="A1" s="88" t="s">
        <v>160</v>
      </c>
      <c r="B1" s="88"/>
    </row>
    <row r="2" spans="1:13" s="107" customFormat="1" ht="12.75" customHeight="1">
      <c r="A2" s="62" t="s">
        <v>282</v>
      </c>
      <c r="B2" s="106"/>
      <c r="C2" s="106"/>
      <c r="D2" s="106"/>
      <c r="E2" s="106"/>
      <c r="F2" s="106"/>
      <c r="G2" s="106"/>
      <c r="H2" s="106"/>
      <c r="I2" s="2" t="s">
        <v>154</v>
      </c>
      <c r="L2" s="106"/>
      <c r="M2" s="106" t="s">
        <v>263</v>
      </c>
    </row>
    <row r="3" spans="1:13" s="91" customFormat="1" ht="12.75">
      <c r="A3" s="108"/>
      <c r="B3" s="42" t="s">
        <v>161</v>
      </c>
      <c r="C3" s="5" t="s">
        <v>162</v>
      </c>
      <c r="D3" s="42" t="s">
        <v>163</v>
      </c>
      <c r="E3" s="5" t="s">
        <v>164</v>
      </c>
      <c r="F3" s="42" t="s">
        <v>165</v>
      </c>
      <c r="G3" s="42" t="s">
        <v>166</v>
      </c>
      <c r="H3" s="5" t="s">
        <v>167</v>
      </c>
      <c r="I3" s="42" t="s">
        <v>168</v>
      </c>
      <c r="J3" s="42" t="s">
        <v>169</v>
      </c>
      <c r="K3" s="5" t="s">
        <v>170</v>
      </c>
      <c r="L3" s="42" t="s">
        <v>171</v>
      </c>
      <c r="M3" s="42" t="s">
        <v>172</v>
      </c>
    </row>
    <row r="4" spans="1:13" s="91" customFormat="1" ht="12.75">
      <c r="A4" s="65" t="s">
        <v>59</v>
      </c>
      <c r="B4" s="66">
        <v>48</v>
      </c>
      <c r="C4" s="67">
        <v>11</v>
      </c>
      <c r="D4" s="68">
        <v>310</v>
      </c>
      <c r="E4" s="66">
        <v>1842</v>
      </c>
      <c r="F4" s="66">
        <v>577</v>
      </c>
      <c r="G4" s="67">
        <v>89536</v>
      </c>
      <c r="H4" s="68">
        <v>4055</v>
      </c>
      <c r="I4" s="66">
        <v>572</v>
      </c>
      <c r="J4" s="66">
        <v>66</v>
      </c>
      <c r="K4" s="67">
        <v>660</v>
      </c>
      <c r="L4" s="66">
        <v>1612</v>
      </c>
      <c r="M4" s="66">
        <v>4195</v>
      </c>
    </row>
    <row r="5" spans="1:13" ht="12.75">
      <c r="A5" s="69" t="s">
        <v>60</v>
      </c>
      <c r="B5" s="70">
        <v>1</v>
      </c>
      <c r="C5" s="71">
        <v>0</v>
      </c>
      <c r="D5" s="71">
        <v>6</v>
      </c>
      <c r="E5" s="70">
        <v>41</v>
      </c>
      <c r="F5" s="70">
        <v>21</v>
      </c>
      <c r="G5" s="71">
        <v>584</v>
      </c>
      <c r="H5" s="71">
        <v>33</v>
      </c>
      <c r="I5" s="70">
        <v>4</v>
      </c>
      <c r="J5" s="70">
        <v>1</v>
      </c>
      <c r="K5" s="71">
        <v>8</v>
      </c>
      <c r="L5" s="70">
        <v>39</v>
      </c>
      <c r="M5" s="70">
        <v>59</v>
      </c>
    </row>
    <row r="6" spans="1:13" ht="12.75">
      <c r="A6" s="53" t="s">
        <v>61</v>
      </c>
      <c r="B6" s="72">
        <v>0</v>
      </c>
      <c r="C6" s="73">
        <v>0</v>
      </c>
      <c r="D6" s="73">
        <v>1</v>
      </c>
      <c r="E6" s="72">
        <v>5</v>
      </c>
      <c r="F6" s="72">
        <v>3</v>
      </c>
      <c r="G6" s="73">
        <v>34</v>
      </c>
      <c r="H6" s="73">
        <v>3</v>
      </c>
      <c r="I6" s="72">
        <v>0</v>
      </c>
      <c r="J6" s="72">
        <v>0</v>
      </c>
      <c r="K6" s="73">
        <v>0</v>
      </c>
      <c r="L6" s="72">
        <v>3</v>
      </c>
      <c r="M6" s="72">
        <v>1</v>
      </c>
    </row>
    <row r="7" spans="1:13" ht="12.75">
      <c r="A7" s="53" t="s">
        <v>62</v>
      </c>
      <c r="B7" s="72">
        <v>1</v>
      </c>
      <c r="C7" s="73">
        <v>0</v>
      </c>
      <c r="D7" s="73">
        <v>0</v>
      </c>
      <c r="E7" s="72">
        <v>8</v>
      </c>
      <c r="F7" s="72">
        <v>0</v>
      </c>
      <c r="G7" s="73">
        <v>50</v>
      </c>
      <c r="H7" s="73">
        <v>1</v>
      </c>
      <c r="I7" s="72">
        <v>1</v>
      </c>
      <c r="J7" s="72">
        <v>0</v>
      </c>
      <c r="K7" s="73">
        <v>0</v>
      </c>
      <c r="L7" s="72">
        <v>7</v>
      </c>
      <c r="M7" s="72">
        <v>5</v>
      </c>
    </row>
    <row r="8" spans="1:13" ht="12.75">
      <c r="A8" s="53" t="s">
        <v>63</v>
      </c>
      <c r="B8" s="72">
        <v>0</v>
      </c>
      <c r="C8" s="73">
        <v>0</v>
      </c>
      <c r="D8" s="73">
        <v>0</v>
      </c>
      <c r="E8" s="72">
        <v>7</v>
      </c>
      <c r="F8" s="72">
        <v>4</v>
      </c>
      <c r="G8" s="73">
        <v>21</v>
      </c>
      <c r="H8" s="73">
        <v>2</v>
      </c>
      <c r="I8" s="72">
        <v>1</v>
      </c>
      <c r="J8" s="72">
        <v>0</v>
      </c>
      <c r="K8" s="73">
        <v>0</v>
      </c>
      <c r="L8" s="72">
        <v>1</v>
      </c>
      <c r="M8" s="72">
        <v>1</v>
      </c>
    </row>
    <row r="9" spans="1:13" ht="12.75">
      <c r="A9" s="53" t="s">
        <v>64</v>
      </c>
      <c r="B9" s="72">
        <v>0</v>
      </c>
      <c r="C9" s="73">
        <v>0</v>
      </c>
      <c r="D9" s="73">
        <v>0</v>
      </c>
      <c r="E9" s="72">
        <v>7</v>
      </c>
      <c r="F9" s="72">
        <v>2</v>
      </c>
      <c r="G9" s="73">
        <v>27</v>
      </c>
      <c r="H9" s="73">
        <v>8</v>
      </c>
      <c r="I9" s="72">
        <v>0</v>
      </c>
      <c r="J9" s="72">
        <v>0</v>
      </c>
      <c r="K9" s="73">
        <v>0</v>
      </c>
      <c r="L9" s="72">
        <v>0</v>
      </c>
      <c r="M9" s="72">
        <v>13</v>
      </c>
    </row>
    <row r="10" spans="1:13" ht="12.75">
      <c r="A10" s="53" t="s">
        <v>65</v>
      </c>
      <c r="B10" s="72">
        <v>0</v>
      </c>
      <c r="C10" s="73">
        <v>0</v>
      </c>
      <c r="D10" s="73">
        <v>1</v>
      </c>
      <c r="E10" s="72">
        <v>4</v>
      </c>
      <c r="F10" s="72">
        <v>1</v>
      </c>
      <c r="G10" s="73">
        <v>56</v>
      </c>
      <c r="H10" s="73">
        <v>13</v>
      </c>
      <c r="I10" s="72">
        <v>1</v>
      </c>
      <c r="J10" s="72">
        <v>0</v>
      </c>
      <c r="K10" s="73">
        <v>0</v>
      </c>
      <c r="L10" s="72">
        <v>5</v>
      </c>
      <c r="M10" s="72">
        <v>1</v>
      </c>
    </row>
    <row r="11" spans="1:13" ht="12.75">
      <c r="A11" s="53" t="s">
        <v>66</v>
      </c>
      <c r="B11" s="72">
        <v>0</v>
      </c>
      <c r="C11" s="73">
        <v>0</v>
      </c>
      <c r="D11" s="73">
        <v>0</v>
      </c>
      <c r="E11" s="72">
        <v>8</v>
      </c>
      <c r="F11" s="72">
        <v>3</v>
      </c>
      <c r="G11" s="73">
        <v>239</v>
      </c>
      <c r="H11" s="73">
        <v>1</v>
      </c>
      <c r="I11" s="72">
        <v>1</v>
      </c>
      <c r="J11" s="72">
        <v>1</v>
      </c>
      <c r="K11" s="73">
        <v>7</v>
      </c>
      <c r="L11" s="72">
        <v>14</v>
      </c>
      <c r="M11" s="72">
        <v>26</v>
      </c>
    </row>
    <row r="12" spans="1:13" ht="12.75">
      <c r="A12" s="53" t="s">
        <v>67</v>
      </c>
      <c r="B12" s="72">
        <v>0</v>
      </c>
      <c r="C12" s="73">
        <v>0</v>
      </c>
      <c r="D12" s="73">
        <v>3</v>
      </c>
      <c r="E12" s="72">
        <v>1</v>
      </c>
      <c r="F12" s="72">
        <v>3</v>
      </c>
      <c r="G12" s="73">
        <v>94</v>
      </c>
      <c r="H12" s="73">
        <v>5</v>
      </c>
      <c r="I12" s="72">
        <v>0</v>
      </c>
      <c r="J12" s="72">
        <v>0</v>
      </c>
      <c r="K12" s="73">
        <v>1</v>
      </c>
      <c r="L12" s="72">
        <v>2</v>
      </c>
      <c r="M12" s="72">
        <v>5</v>
      </c>
    </row>
    <row r="13" spans="1:13" ht="12.75">
      <c r="A13" s="53" t="s">
        <v>68</v>
      </c>
      <c r="B13" s="72">
        <v>0</v>
      </c>
      <c r="C13" s="73">
        <v>0</v>
      </c>
      <c r="D13" s="73">
        <v>1</v>
      </c>
      <c r="E13" s="72">
        <v>1</v>
      </c>
      <c r="F13" s="72">
        <v>5</v>
      </c>
      <c r="G13" s="73">
        <v>63</v>
      </c>
      <c r="H13" s="73">
        <v>0</v>
      </c>
      <c r="I13" s="72">
        <v>0</v>
      </c>
      <c r="J13" s="72">
        <v>0</v>
      </c>
      <c r="K13" s="73">
        <v>0</v>
      </c>
      <c r="L13" s="72">
        <v>7</v>
      </c>
      <c r="M13" s="72">
        <v>7</v>
      </c>
    </row>
    <row r="14" spans="1:13" ht="12.75">
      <c r="A14" s="74" t="s">
        <v>69</v>
      </c>
      <c r="B14" s="70">
        <v>2</v>
      </c>
      <c r="C14" s="75">
        <v>0</v>
      </c>
      <c r="D14" s="75">
        <v>50</v>
      </c>
      <c r="E14" s="70">
        <v>80</v>
      </c>
      <c r="F14" s="70">
        <v>26</v>
      </c>
      <c r="G14" s="75">
        <v>3589</v>
      </c>
      <c r="H14" s="75">
        <v>276</v>
      </c>
      <c r="I14" s="70">
        <v>35</v>
      </c>
      <c r="J14" s="70">
        <v>2</v>
      </c>
      <c r="K14" s="75">
        <v>20</v>
      </c>
      <c r="L14" s="70">
        <v>76</v>
      </c>
      <c r="M14" s="70">
        <v>249</v>
      </c>
    </row>
    <row r="15" spans="1:13" ht="12.75">
      <c r="A15" s="53" t="s">
        <v>70</v>
      </c>
      <c r="B15" s="72">
        <v>0</v>
      </c>
      <c r="C15" s="73">
        <v>0</v>
      </c>
      <c r="D15" s="73">
        <v>2</v>
      </c>
      <c r="E15" s="72">
        <v>33</v>
      </c>
      <c r="F15" s="72">
        <v>8</v>
      </c>
      <c r="G15" s="73">
        <v>1265</v>
      </c>
      <c r="H15" s="73">
        <v>53</v>
      </c>
      <c r="I15" s="72">
        <v>18</v>
      </c>
      <c r="J15" s="72">
        <v>1</v>
      </c>
      <c r="K15" s="73">
        <v>11</v>
      </c>
      <c r="L15" s="72">
        <v>18</v>
      </c>
      <c r="M15" s="72">
        <v>65</v>
      </c>
    </row>
    <row r="16" spans="1:13" ht="12.75">
      <c r="A16" s="53" t="s">
        <v>71</v>
      </c>
      <c r="B16" s="72">
        <v>0</v>
      </c>
      <c r="C16" s="73">
        <v>0</v>
      </c>
      <c r="D16" s="73">
        <v>46</v>
      </c>
      <c r="E16" s="72">
        <v>10</v>
      </c>
      <c r="F16" s="72">
        <v>5</v>
      </c>
      <c r="G16" s="73">
        <v>700</v>
      </c>
      <c r="H16" s="73">
        <v>58</v>
      </c>
      <c r="I16" s="72">
        <v>7</v>
      </c>
      <c r="J16" s="72">
        <v>0</v>
      </c>
      <c r="K16" s="73">
        <v>6</v>
      </c>
      <c r="L16" s="72">
        <v>16</v>
      </c>
      <c r="M16" s="72">
        <v>53</v>
      </c>
    </row>
    <row r="17" spans="1:13" ht="12.75">
      <c r="A17" s="53" t="s">
        <v>72</v>
      </c>
      <c r="B17" s="72">
        <v>0</v>
      </c>
      <c r="C17" s="73">
        <v>0</v>
      </c>
      <c r="D17" s="73">
        <v>1</v>
      </c>
      <c r="E17" s="72">
        <v>7</v>
      </c>
      <c r="F17" s="72">
        <v>2</v>
      </c>
      <c r="G17" s="73">
        <v>187</v>
      </c>
      <c r="H17" s="73">
        <v>49</v>
      </c>
      <c r="I17" s="72">
        <v>2</v>
      </c>
      <c r="J17" s="72">
        <v>0</v>
      </c>
      <c r="K17" s="73">
        <v>1</v>
      </c>
      <c r="L17" s="72">
        <v>7</v>
      </c>
      <c r="M17" s="72">
        <v>20</v>
      </c>
    </row>
    <row r="18" spans="1:13" ht="12.75">
      <c r="A18" s="53" t="s">
        <v>73</v>
      </c>
      <c r="B18" s="72">
        <v>1</v>
      </c>
      <c r="C18" s="73">
        <v>0</v>
      </c>
      <c r="D18" s="73">
        <v>0</v>
      </c>
      <c r="E18" s="72">
        <v>7</v>
      </c>
      <c r="F18" s="72">
        <v>3</v>
      </c>
      <c r="G18" s="73">
        <v>206</v>
      </c>
      <c r="H18" s="73">
        <v>21</v>
      </c>
      <c r="I18" s="72">
        <v>1</v>
      </c>
      <c r="J18" s="72">
        <v>0</v>
      </c>
      <c r="K18" s="73">
        <v>2</v>
      </c>
      <c r="L18" s="72">
        <v>5</v>
      </c>
      <c r="M18" s="72">
        <v>18</v>
      </c>
    </row>
    <row r="19" spans="1:13" ht="12.75">
      <c r="A19" s="53" t="s">
        <v>74</v>
      </c>
      <c r="B19" s="72">
        <v>0</v>
      </c>
      <c r="C19" s="73">
        <v>0</v>
      </c>
      <c r="D19" s="73">
        <v>1</v>
      </c>
      <c r="E19" s="72">
        <v>1</v>
      </c>
      <c r="F19" s="72">
        <v>4</v>
      </c>
      <c r="G19" s="73">
        <v>335</v>
      </c>
      <c r="H19" s="73">
        <v>24</v>
      </c>
      <c r="I19" s="72">
        <v>4</v>
      </c>
      <c r="J19" s="72">
        <v>0</v>
      </c>
      <c r="K19" s="73">
        <v>0</v>
      </c>
      <c r="L19" s="72">
        <v>16</v>
      </c>
      <c r="M19" s="72">
        <v>41</v>
      </c>
    </row>
    <row r="20" spans="1:13" ht="12.75">
      <c r="A20" s="53" t="s">
        <v>75</v>
      </c>
      <c r="B20" s="72">
        <v>0</v>
      </c>
      <c r="C20" s="73">
        <v>0</v>
      </c>
      <c r="D20" s="73">
        <v>0</v>
      </c>
      <c r="E20" s="72">
        <v>13</v>
      </c>
      <c r="F20" s="72">
        <v>1</v>
      </c>
      <c r="G20" s="73">
        <v>277</v>
      </c>
      <c r="H20" s="73">
        <v>26</v>
      </c>
      <c r="I20" s="72">
        <v>0</v>
      </c>
      <c r="J20" s="72">
        <v>0</v>
      </c>
      <c r="K20" s="73">
        <v>0</v>
      </c>
      <c r="L20" s="72">
        <v>8</v>
      </c>
      <c r="M20" s="72">
        <v>23</v>
      </c>
    </row>
    <row r="21" spans="1:13" ht="12.75">
      <c r="A21" s="53" t="s">
        <v>76</v>
      </c>
      <c r="B21" s="72">
        <v>1</v>
      </c>
      <c r="C21" s="73">
        <v>0</v>
      </c>
      <c r="D21" s="73">
        <v>0</v>
      </c>
      <c r="E21" s="72">
        <v>9</v>
      </c>
      <c r="F21" s="72">
        <v>3</v>
      </c>
      <c r="G21" s="73">
        <v>619</v>
      </c>
      <c r="H21" s="73">
        <v>45</v>
      </c>
      <c r="I21" s="72">
        <v>3</v>
      </c>
      <c r="J21" s="72">
        <v>1</v>
      </c>
      <c r="K21" s="73">
        <v>0</v>
      </c>
      <c r="L21" s="72">
        <v>6</v>
      </c>
      <c r="M21" s="72">
        <v>29</v>
      </c>
    </row>
    <row r="22" spans="1:13" ht="12.75">
      <c r="A22" s="74" t="s">
        <v>77</v>
      </c>
      <c r="B22" s="70">
        <v>3</v>
      </c>
      <c r="C22" s="75">
        <v>0</v>
      </c>
      <c r="D22" s="75">
        <v>16</v>
      </c>
      <c r="E22" s="70">
        <v>99</v>
      </c>
      <c r="F22" s="70">
        <v>40</v>
      </c>
      <c r="G22" s="75">
        <v>3181</v>
      </c>
      <c r="H22" s="75">
        <v>231</v>
      </c>
      <c r="I22" s="70">
        <v>25</v>
      </c>
      <c r="J22" s="70">
        <v>4</v>
      </c>
      <c r="K22" s="75">
        <v>19</v>
      </c>
      <c r="L22" s="70">
        <v>73</v>
      </c>
      <c r="M22" s="70">
        <v>120</v>
      </c>
    </row>
    <row r="23" spans="1:13" ht="12.75">
      <c r="A23" s="53" t="s">
        <v>78</v>
      </c>
      <c r="B23" s="72">
        <v>0</v>
      </c>
      <c r="C23" s="73">
        <v>0</v>
      </c>
      <c r="D23" s="73">
        <v>0</v>
      </c>
      <c r="E23" s="72">
        <v>7</v>
      </c>
      <c r="F23" s="72">
        <v>0</v>
      </c>
      <c r="G23" s="73">
        <v>355</v>
      </c>
      <c r="H23" s="73">
        <v>16</v>
      </c>
      <c r="I23" s="72">
        <v>3</v>
      </c>
      <c r="J23" s="72">
        <v>1</v>
      </c>
      <c r="K23" s="73">
        <v>5</v>
      </c>
      <c r="L23" s="72">
        <v>10</v>
      </c>
      <c r="M23" s="72">
        <v>13</v>
      </c>
    </row>
    <row r="24" spans="1:13" ht="12.75">
      <c r="A24" s="53" t="s">
        <v>79</v>
      </c>
      <c r="B24" s="72">
        <v>1</v>
      </c>
      <c r="C24" s="73">
        <v>0</v>
      </c>
      <c r="D24" s="73">
        <v>2</v>
      </c>
      <c r="E24" s="72">
        <v>6</v>
      </c>
      <c r="F24" s="72">
        <v>3</v>
      </c>
      <c r="G24" s="73">
        <v>128</v>
      </c>
      <c r="H24" s="73">
        <v>17</v>
      </c>
      <c r="I24" s="72">
        <v>1</v>
      </c>
      <c r="J24" s="72">
        <v>0</v>
      </c>
      <c r="K24" s="73">
        <v>0</v>
      </c>
      <c r="L24" s="72">
        <v>4</v>
      </c>
      <c r="M24" s="72">
        <v>10</v>
      </c>
    </row>
    <row r="25" spans="1:15" ht="14.25">
      <c r="A25" s="53" t="s">
        <v>80</v>
      </c>
      <c r="B25" s="72">
        <v>0</v>
      </c>
      <c r="C25" s="73">
        <v>0</v>
      </c>
      <c r="D25" s="73">
        <v>0</v>
      </c>
      <c r="E25" s="72">
        <v>6</v>
      </c>
      <c r="F25" s="72">
        <v>11</v>
      </c>
      <c r="G25" s="73">
        <v>100</v>
      </c>
      <c r="H25" s="73">
        <v>14</v>
      </c>
      <c r="I25" s="72">
        <v>1</v>
      </c>
      <c r="J25" s="72">
        <v>0</v>
      </c>
      <c r="K25" s="73">
        <v>1</v>
      </c>
      <c r="L25" s="72">
        <v>4</v>
      </c>
      <c r="M25" s="72">
        <v>4</v>
      </c>
      <c r="O25" s="62"/>
    </row>
    <row r="26" spans="1:13" ht="12.75">
      <c r="A26" s="53" t="s">
        <v>81</v>
      </c>
      <c r="B26" s="72">
        <v>0</v>
      </c>
      <c r="C26" s="73">
        <v>0</v>
      </c>
      <c r="D26" s="73">
        <v>0</v>
      </c>
      <c r="E26" s="72">
        <v>7</v>
      </c>
      <c r="F26" s="72">
        <v>2</v>
      </c>
      <c r="G26" s="73">
        <v>318</v>
      </c>
      <c r="H26" s="73">
        <v>12</v>
      </c>
      <c r="I26" s="72">
        <v>1</v>
      </c>
      <c r="J26" s="72">
        <v>1</v>
      </c>
      <c r="K26" s="73">
        <v>1</v>
      </c>
      <c r="L26" s="72">
        <v>2</v>
      </c>
      <c r="M26" s="72">
        <v>8</v>
      </c>
    </row>
    <row r="27" spans="1:13" ht="12.75">
      <c r="A27" s="53" t="s">
        <v>82</v>
      </c>
      <c r="B27" s="72">
        <v>0</v>
      </c>
      <c r="C27" s="73">
        <v>0</v>
      </c>
      <c r="D27" s="73">
        <v>2</v>
      </c>
      <c r="E27" s="72">
        <v>18</v>
      </c>
      <c r="F27" s="72">
        <v>3</v>
      </c>
      <c r="G27" s="73">
        <v>498</v>
      </c>
      <c r="H27" s="73">
        <v>42</v>
      </c>
      <c r="I27" s="72">
        <v>5</v>
      </c>
      <c r="J27" s="72">
        <v>0</v>
      </c>
      <c r="K27" s="73">
        <v>3</v>
      </c>
      <c r="L27" s="72">
        <v>11</v>
      </c>
      <c r="M27" s="72">
        <v>20</v>
      </c>
    </row>
    <row r="28" spans="1:13" ht="12.75">
      <c r="A28" s="53" t="s">
        <v>83</v>
      </c>
      <c r="B28" s="72">
        <v>0</v>
      </c>
      <c r="C28" s="73">
        <v>0</v>
      </c>
      <c r="D28" s="73">
        <v>4</v>
      </c>
      <c r="E28" s="72">
        <v>17</v>
      </c>
      <c r="F28" s="72">
        <v>12</v>
      </c>
      <c r="G28" s="73">
        <v>330</v>
      </c>
      <c r="H28" s="73">
        <v>64</v>
      </c>
      <c r="I28" s="72">
        <v>10</v>
      </c>
      <c r="J28" s="72">
        <v>0</v>
      </c>
      <c r="K28" s="73">
        <v>1</v>
      </c>
      <c r="L28" s="72">
        <v>13</v>
      </c>
      <c r="M28" s="72">
        <v>12</v>
      </c>
    </row>
    <row r="29" spans="1:13" ht="12.75">
      <c r="A29" s="53" t="s">
        <v>84</v>
      </c>
      <c r="B29" s="72">
        <v>2</v>
      </c>
      <c r="C29" s="73">
        <v>0</v>
      </c>
      <c r="D29" s="73">
        <v>5</v>
      </c>
      <c r="E29" s="72">
        <v>21</v>
      </c>
      <c r="F29" s="72">
        <v>2</v>
      </c>
      <c r="G29" s="73">
        <v>1029</v>
      </c>
      <c r="H29" s="73">
        <v>25</v>
      </c>
      <c r="I29" s="72">
        <v>2</v>
      </c>
      <c r="J29" s="72">
        <v>1</v>
      </c>
      <c r="K29" s="73">
        <v>8</v>
      </c>
      <c r="L29" s="72">
        <v>23</v>
      </c>
      <c r="M29" s="72">
        <v>40</v>
      </c>
    </row>
    <row r="30" spans="1:13" ht="12.75">
      <c r="A30" s="53" t="s">
        <v>85</v>
      </c>
      <c r="B30" s="72">
        <v>0</v>
      </c>
      <c r="C30" s="73">
        <v>0</v>
      </c>
      <c r="D30" s="73">
        <v>2</v>
      </c>
      <c r="E30" s="72">
        <v>5</v>
      </c>
      <c r="F30" s="72">
        <v>4</v>
      </c>
      <c r="G30" s="73">
        <v>166</v>
      </c>
      <c r="H30" s="73">
        <v>27</v>
      </c>
      <c r="I30" s="72">
        <v>2</v>
      </c>
      <c r="J30" s="72">
        <v>0</v>
      </c>
      <c r="K30" s="73">
        <v>0</v>
      </c>
      <c r="L30" s="72">
        <v>0</v>
      </c>
      <c r="M30" s="72">
        <v>2</v>
      </c>
    </row>
    <row r="31" spans="1:13" ht="12.75">
      <c r="A31" s="69" t="s">
        <v>86</v>
      </c>
      <c r="B31" s="72">
        <v>0</v>
      </c>
      <c r="C31" s="71">
        <v>0</v>
      </c>
      <c r="D31" s="71">
        <v>1</v>
      </c>
      <c r="E31" s="72">
        <v>12</v>
      </c>
      <c r="F31" s="72">
        <v>3</v>
      </c>
      <c r="G31" s="71">
        <v>257</v>
      </c>
      <c r="H31" s="71">
        <v>14</v>
      </c>
      <c r="I31" s="72">
        <v>0</v>
      </c>
      <c r="J31" s="72">
        <v>1</v>
      </c>
      <c r="K31" s="71">
        <v>0</v>
      </c>
      <c r="L31" s="72">
        <v>6</v>
      </c>
      <c r="M31" s="72">
        <v>11</v>
      </c>
    </row>
    <row r="32" spans="1:13" ht="12.75">
      <c r="A32" s="74" t="s">
        <v>87</v>
      </c>
      <c r="B32" s="70">
        <v>6</v>
      </c>
      <c r="C32" s="75">
        <v>1</v>
      </c>
      <c r="D32" s="75">
        <v>27</v>
      </c>
      <c r="E32" s="70">
        <v>189</v>
      </c>
      <c r="F32" s="70">
        <v>41</v>
      </c>
      <c r="G32" s="75">
        <v>10248</v>
      </c>
      <c r="H32" s="75">
        <v>522</v>
      </c>
      <c r="I32" s="70">
        <v>52</v>
      </c>
      <c r="J32" s="70">
        <v>8</v>
      </c>
      <c r="K32" s="75">
        <v>72</v>
      </c>
      <c r="L32" s="70">
        <v>172</v>
      </c>
      <c r="M32" s="70">
        <v>377</v>
      </c>
    </row>
    <row r="33" spans="1:13" ht="12.75">
      <c r="A33" s="48" t="s">
        <v>88</v>
      </c>
      <c r="B33" s="76">
        <v>0</v>
      </c>
      <c r="C33" s="77">
        <v>0</v>
      </c>
      <c r="D33" s="77">
        <v>1</v>
      </c>
      <c r="E33" s="76">
        <v>3</v>
      </c>
      <c r="F33" s="76">
        <v>10</v>
      </c>
      <c r="G33" s="77">
        <v>1639</v>
      </c>
      <c r="H33" s="77">
        <v>41</v>
      </c>
      <c r="I33" s="76">
        <v>2</v>
      </c>
      <c r="J33" s="76">
        <v>0</v>
      </c>
      <c r="K33" s="77">
        <v>14</v>
      </c>
      <c r="L33" s="76">
        <v>19</v>
      </c>
      <c r="M33" s="76">
        <v>35</v>
      </c>
    </row>
    <row r="34" spans="1:13" ht="12.75">
      <c r="A34" s="53" t="s">
        <v>89</v>
      </c>
      <c r="B34" s="72">
        <v>2</v>
      </c>
      <c r="C34" s="73">
        <v>0</v>
      </c>
      <c r="D34" s="73">
        <v>19</v>
      </c>
      <c r="E34" s="72">
        <v>64</v>
      </c>
      <c r="F34" s="72">
        <v>3</v>
      </c>
      <c r="G34" s="73">
        <v>2972</v>
      </c>
      <c r="H34" s="73">
        <v>133</v>
      </c>
      <c r="I34" s="72">
        <v>23</v>
      </c>
      <c r="J34" s="72">
        <v>1</v>
      </c>
      <c r="K34" s="73">
        <v>24</v>
      </c>
      <c r="L34" s="72">
        <v>64</v>
      </c>
      <c r="M34" s="72">
        <v>146</v>
      </c>
    </row>
    <row r="35" spans="1:13" ht="12.75">
      <c r="A35" s="53" t="s">
        <v>90</v>
      </c>
      <c r="B35" s="72">
        <v>0</v>
      </c>
      <c r="C35" s="73">
        <v>0</v>
      </c>
      <c r="D35" s="73">
        <v>0</v>
      </c>
      <c r="E35" s="72">
        <v>27</v>
      </c>
      <c r="F35" s="72">
        <v>4</v>
      </c>
      <c r="G35" s="73">
        <v>1195</v>
      </c>
      <c r="H35" s="73">
        <v>118</v>
      </c>
      <c r="I35" s="72">
        <v>7</v>
      </c>
      <c r="J35" s="72">
        <v>2</v>
      </c>
      <c r="K35" s="73">
        <v>6</v>
      </c>
      <c r="L35" s="72">
        <v>27</v>
      </c>
      <c r="M35" s="72">
        <v>46</v>
      </c>
    </row>
    <row r="36" spans="1:13" ht="12" customHeight="1">
      <c r="A36" s="53" t="s">
        <v>91</v>
      </c>
      <c r="B36" s="72">
        <v>1</v>
      </c>
      <c r="C36" s="73">
        <v>0</v>
      </c>
      <c r="D36" s="73">
        <v>2</v>
      </c>
      <c r="E36" s="72">
        <v>47</v>
      </c>
      <c r="F36" s="72">
        <v>13</v>
      </c>
      <c r="G36" s="73">
        <v>2559</v>
      </c>
      <c r="H36" s="73">
        <v>110</v>
      </c>
      <c r="I36" s="72">
        <v>11</v>
      </c>
      <c r="J36" s="72">
        <v>1</v>
      </c>
      <c r="K36" s="73">
        <v>14</v>
      </c>
      <c r="L36" s="72">
        <v>32</v>
      </c>
      <c r="M36" s="72">
        <v>76</v>
      </c>
    </row>
    <row r="37" spans="1:13" ht="12.75" customHeight="1">
      <c r="A37" s="53" t="s">
        <v>92</v>
      </c>
      <c r="B37" s="72">
        <v>1</v>
      </c>
      <c r="C37" s="73">
        <v>1</v>
      </c>
      <c r="D37" s="73">
        <v>1</v>
      </c>
      <c r="E37" s="72">
        <v>18</v>
      </c>
      <c r="F37" s="72">
        <v>1</v>
      </c>
      <c r="G37" s="73">
        <v>786</v>
      </c>
      <c r="H37" s="73">
        <v>26</v>
      </c>
      <c r="I37" s="72">
        <v>1</v>
      </c>
      <c r="J37" s="72">
        <v>2</v>
      </c>
      <c r="K37" s="73">
        <v>5</v>
      </c>
      <c r="L37" s="72">
        <v>13</v>
      </c>
      <c r="M37" s="72">
        <v>25</v>
      </c>
    </row>
    <row r="38" spans="1:13" ht="12.75">
      <c r="A38" s="53" t="s">
        <v>93</v>
      </c>
      <c r="B38" s="72">
        <v>0</v>
      </c>
      <c r="C38" s="73">
        <v>0</v>
      </c>
      <c r="D38" s="73">
        <v>0</v>
      </c>
      <c r="E38" s="72">
        <v>15</v>
      </c>
      <c r="F38" s="72">
        <v>6</v>
      </c>
      <c r="G38" s="73">
        <v>705</v>
      </c>
      <c r="H38" s="73">
        <v>46</v>
      </c>
      <c r="I38" s="72">
        <v>3</v>
      </c>
      <c r="J38" s="72">
        <v>2</v>
      </c>
      <c r="K38" s="73">
        <v>8</v>
      </c>
      <c r="L38" s="72">
        <v>10</v>
      </c>
      <c r="M38" s="72">
        <v>30</v>
      </c>
    </row>
    <row r="39" spans="1:13" ht="12.75">
      <c r="A39" s="69" t="s">
        <v>94</v>
      </c>
      <c r="B39" s="78">
        <v>2</v>
      </c>
      <c r="C39" s="71">
        <v>0</v>
      </c>
      <c r="D39" s="71">
        <v>4</v>
      </c>
      <c r="E39" s="78">
        <v>15</v>
      </c>
      <c r="F39" s="78">
        <v>4</v>
      </c>
      <c r="G39" s="71">
        <v>392</v>
      </c>
      <c r="H39" s="71">
        <v>48</v>
      </c>
      <c r="I39" s="78">
        <v>5</v>
      </c>
      <c r="J39" s="78">
        <v>0</v>
      </c>
      <c r="K39" s="71">
        <v>1</v>
      </c>
      <c r="L39" s="78">
        <v>7</v>
      </c>
      <c r="M39" s="78">
        <v>19</v>
      </c>
    </row>
    <row r="40" spans="1:13" ht="12.75">
      <c r="A40" s="74" t="s">
        <v>95</v>
      </c>
      <c r="B40" s="70">
        <v>4</v>
      </c>
      <c r="C40" s="75">
        <v>2</v>
      </c>
      <c r="D40" s="75">
        <v>47</v>
      </c>
      <c r="E40" s="70">
        <v>159</v>
      </c>
      <c r="F40" s="70">
        <v>46</v>
      </c>
      <c r="G40" s="75">
        <v>5323</v>
      </c>
      <c r="H40" s="75">
        <v>429</v>
      </c>
      <c r="I40" s="70">
        <v>48</v>
      </c>
      <c r="J40" s="70">
        <v>9</v>
      </c>
      <c r="K40" s="75">
        <v>30</v>
      </c>
      <c r="L40" s="70">
        <v>90</v>
      </c>
      <c r="M40" s="70">
        <v>223</v>
      </c>
    </row>
    <row r="41" spans="1:13" ht="12.75">
      <c r="A41" s="53" t="s">
        <v>96</v>
      </c>
      <c r="B41" s="72">
        <v>0</v>
      </c>
      <c r="C41" s="73">
        <v>0</v>
      </c>
      <c r="D41" s="73">
        <v>3</v>
      </c>
      <c r="E41" s="72">
        <v>9</v>
      </c>
      <c r="F41" s="72">
        <v>0</v>
      </c>
      <c r="G41" s="73">
        <v>231</v>
      </c>
      <c r="H41" s="73">
        <v>21</v>
      </c>
      <c r="I41" s="72">
        <v>2</v>
      </c>
      <c r="J41" s="72">
        <v>0</v>
      </c>
      <c r="K41" s="73">
        <v>2</v>
      </c>
      <c r="L41" s="72">
        <v>2</v>
      </c>
      <c r="M41" s="72">
        <v>8</v>
      </c>
    </row>
    <row r="42" spans="1:13" ht="12.75">
      <c r="A42" s="53" t="s">
        <v>97</v>
      </c>
      <c r="B42" s="72">
        <v>0</v>
      </c>
      <c r="C42" s="73">
        <v>0</v>
      </c>
      <c r="D42" s="73">
        <v>18</v>
      </c>
      <c r="E42" s="72">
        <v>27</v>
      </c>
      <c r="F42" s="72">
        <v>2</v>
      </c>
      <c r="G42" s="73">
        <v>563</v>
      </c>
      <c r="H42" s="73">
        <v>24</v>
      </c>
      <c r="I42" s="72">
        <v>5</v>
      </c>
      <c r="J42" s="72">
        <v>1</v>
      </c>
      <c r="K42" s="73">
        <v>2</v>
      </c>
      <c r="L42" s="72">
        <v>8</v>
      </c>
      <c r="M42" s="72">
        <v>16</v>
      </c>
    </row>
    <row r="43" spans="1:13" ht="12.75">
      <c r="A43" s="53" t="s">
        <v>98</v>
      </c>
      <c r="B43" s="72">
        <v>0</v>
      </c>
      <c r="C43" s="73">
        <v>1</v>
      </c>
      <c r="D43" s="73">
        <v>2</v>
      </c>
      <c r="E43" s="72">
        <v>19</v>
      </c>
      <c r="F43" s="72">
        <v>3</v>
      </c>
      <c r="G43" s="73">
        <v>350</v>
      </c>
      <c r="H43" s="73">
        <v>40</v>
      </c>
      <c r="I43" s="72">
        <v>9</v>
      </c>
      <c r="J43" s="72">
        <v>2</v>
      </c>
      <c r="K43" s="73">
        <v>2</v>
      </c>
      <c r="L43" s="72">
        <v>6</v>
      </c>
      <c r="M43" s="72">
        <v>14</v>
      </c>
    </row>
    <row r="44" spans="1:13" ht="12.75">
      <c r="A44" s="53" t="s">
        <v>99</v>
      </c>
      <c r="B44" s="72">
        <v>0</v>
      </c>
      <c r="C44" s="73">
        <v>0</v>
      </c>
      <c r="D44" s="73">
        <v>4</v>
      </c>
      <c r="E44" s="72">
        <v>3</v>
      </c>
      <c r="F44" s="72">
        <v>7</v>
      </c>
      <c r="G44" s="73">
        <v>259</v>
      </c>
      <c r="H44" s="73">
        <v>37</v>
      </c>
      <c r="I44" s="72">
        <v>3</v>
      </c>
      <c r="J44" s="72">
        <v>0</v>
      </c>
      <c r="K44" s="73">
        <v>1</v>
      </c>
      <c r="L44" s="72">
        <v>6</v>
      </c>
      <c r="M44" s="72">
        <v>17</v>
      </c>
    </row>
    <row r="45" spans="1:13" ht="12.75">
      <c r="A45" s="53" t="s">
        <v>100</v>
      </c>
      <c r="B45" s="72">
        <v>2</v>
      </c>
      <c r="C45" s="73">
        <v>0</v>
      </c>
      <c r="D45" s="73">
        <v>5</v>
      </c>
      <c r="E45" s="72">
        <v>5</v>
      </c>
      <c r="F45" s="72">
        <v>4</v>
      </c>
      <c r="G45" s="73">
        <v>763</v>
      </c>
      <c r="H45" s="73">
        <v>41</v>
      </c>
      <c r="I45" s="72">
        <v>5</v>
      </c>
      <c r="J45" s="72">
        <v>3</v>
      </c>
      <c r="K45" s="73">
        <v>4</v>
      </c>
      <c r="L45" s="72">
        <v>17</v>
      </c>
      <c r="M45" s="72">
        <v>32</v>
      </c>
    </row>
    <row r="46" spans="1:13" ht="12.75">
      <c r="A46" s="53" t="s">
        <v>101</v>
      </c>
      <c r="B46" s="72">
        <v>1</v>
      </c>
      <c r="C46" s="73">
        <v>0</v>
      </c>
      <c r="D46" s="73">
        <v>3</v>
      </c>
      <c r="E46" s="72">
        <v>30</v>
      </c>
      <c r="F46" s="72">
        <v>3</v>
      </c>
      <c r="G46" s="73">
        <v>1001</v>
      </c>
      <c r="H46" s="73">
        <v>87</v>
      </c>
      <c r="I46" s="72">
        <v>13</v>
      </c>
      <c r="J46" s="72">
        <v>0</v>
      </c>
      <c r="K46" s="73">
        <v>6</v>
      </c>
      <c r="L46" s="72">
        <v>15</v>
      </c>
      <c r="M46" s="72">
        <v>35</v>
      </c>
    </row>
    <row r="47" spans="1:13" ht="12.75">
      <c r="A47" s="53" t="s">
        <v>102</v>
      </c>
      <c r="B47" s="72">
        <v>1</v>
      </c>
      <c r="C47" s="73">
        <v>0</v>
      </c>
      <c r="D47" s="73">
        <v>1</v>
      </c>
      <c r="E47" s="72">
        <v>8</v>
      </c>
      <c r="F47" s="72">
        <v>0</v>
      </c>
      <c r="G47" s="73">
        <v>398</v>
      </c>
      <c r="H47" s="73">
        <v>20</v>
      </c>
      <c r="I47" s="72">
        <v>2</v>
      </c>
      <c r="J47" s="72">
        <v>0</v>
      </c>
      <c r="K47" s="73">
        <v>2</v>
      </c>
      <c r="L47" s="72">
        <v>6</v>
      </c>
      <c r="M47" s="72">
        <v>22</v>
      </c>
    </row>
    <row r="48" spans="1:13" ht="12.75">
      <c r="A48" s="53" t="s">
        <v>103</v>
      </c>
      <c r="B48" s="72">
        <v>0</v>
      </c>
      <c r="C48" s="73">
        <v>1</v>
      </c>
      <c r="D48" s="73">
        <v>3</v>
      </c>
      <c r="E48" s="72">
        <v>18</v>
      </c>
      <c r="F48" s="72">
        <v>22</v>
      </c>
      <c r="G48" s="73">
        <v>633</v>
      </c>
      <c r="H48" s="73">
        <v>42</v>
      </c>
      <c r="I48" s="72">
        <v>4</v>
      </c>
      <c r="J48" s="72">
        <v>1</v>
      </c>
      <c r="K48" s="73">
        <v>6</v>
      </c>
      <c r="L48" s="72">
        <v>11</v>
      </c>
      <c r="M48" s="72">
        <v>26</v>
      </c>
    </row>
    <row r="49" spans="1:13" ht="12.75">
      <c r="A49" s="53" t="s">
        <v>104</v>
      </c>
      <c r="B49" s="72">
        <v>0</v>
      </c>
      <c r="C49" s="73">
        <v>0</v>
      </c>
      <c r="D49" s="73">
        <v>0</v>
      </c>
      <c r="E49" s="72">
        <v>5</v>
      </c>
      <c r="F49" s="72">
        <v>0</v>
      </c>
      <c r="G49" s="73">
        <v>246</v>
      </c>
      <c r="H49" s="73">
        <v>20</v>
      </c>
      <c r="I49" s="72">
        <v>0</v>
      </c>
      <c r="J49" s="72">
        <v>0</v>
      </c>
      <c r="K49" s="73">
        <v>3</v>
      </c>
      <c r="L49" s="72">
        <v>1</v>
      </c>
      <c r="M49" s="72">
        <v>11</v>
      </c>
    </row>
    <row r="50" spans="1:13" ht="12.75">
      <c r="A50" s="53" t="s">
        <v>105</v>
      </c>
      <c r="B50" s="72">
        <v>0</v>
      </c>
      <c r="C50" s="73">
        <v>0</v>
      </c>
      <c r="D50" s="73">
        <v>4</v>
      </c>
      <c r="E50" s="72">
        <v>16</v>
      </c>
      <c r="F50" s="72">
        <v>0</v>
      </c>
      <c r="G50" s="73">
        <v>230</v>
      </c>
      <c r="H50" s="73">
        <v>17</v>
      </c>
      <c r="I50" s="72">
        <v>3</v>
      </c>
      <c r="J50" s="72">
        <v>2</v>
      </c>
      <c r="K50" s="73">
        <v>0</v>
      </c>
      <c r="L50" s="72">
        <v>1</v>
      </c>
      <c r="M50" s="72">
        <v>13</v>
      </c>
    </row>
    <row r="51" spans="1:13" ht="12" customHeight="1">
      <c r="A51" s="69" t="s">
        <v>106</v>
      </c>
      <c r="B51" s="78">
        <v>0</v>
      </c>
      <c r="C51" s="71">
        <v>0</v>
      </c>
      <c r="D51" s="71">
        <v>4</v>
      </c>
      <c r="E51" s="78">
        <v>19</v>
      </c>
      <c r="F51" s="78">
        <v>5</v>
      </c>
      <c r="G51" s="71">
        <v>649</v>
      </c>
      <c r="H51" s="71">
        <v>80</v>
      </c>
      <c r="I51" s="78">
        <v>2</v>
      </c>
      <c r="J51" s="78">
        <v>0</v>
      </c>
      <c r="K51" s="71">
        <v>2</v>
      </c>
      <c r="L51" s="78">
        <v>17</v>
      </c>
      <c r="M51" s="78">
        <v>29</v>
      </c>
    </row>
    <row r="52" spans="1:13" ht="12.75">
      <c r="A52" s="74" t="s">
        <v>159</v>
      </c>
      <c r="B52" s="78">
        <v>9</v>
      </c>
      <c r="C52" s="80">
        <v>3</v>
      </c>
      <c r="D52" s="80">
        <v>32</v>
      </c>
      <c r="E52" s="80">
        <v>258</v>
      </c>
      <c r="F52" s="78">
        <v>156</v>
      </c>
      <c r="G52" s="80">
        <v>23488</v>
      </c>
      <c r="H52" s="80">
        <v>973</v>
      </c>
      <c r="I52" s="80">
        <v>161</v>
      </c>
      <c r="J52" s="78">
        <v>11</v>
      </c>
      <c r="K52" s="80">
        <v>264</v>
      </c>
      <c r="L52" s="80">
        <v>324</v>
      </c>
      <c r="M52" s="80">
        <v>917</v>
      </c>
    </row>
    <row r="53" spans="1:13" s="109" customFormat="1" ht="12" customHeight="1">
      <c r="A53" s="53" t="s">
        <v>108</v>
      </c>
      <c r="B53" s="72">
        <v>0</v>
      </c>
      <c r="C53" s="81">
        <v>0</v>
      </c>
      <c r="D53" s="81">
        <v>1</v>
      </c>
      <c r="E53" s="81">
        <v>18</v>
      </c>
      <c r="F53" s="72">
        <v>0</v>
      </c>
      <c r="G53" s="81">
        <v>760</v>
      </c>
      <c r="H53" s="81">
        <v>69</v>
      </c>
      <c r="I53" s="81">
        <v>6</v>
      </c>
      <c r="J53" s="72">
        <v>0</v>
      </c>
      <c r="K53" s="81">
        <v>3</v>
      </c>
      <c r="L53" s="81">
        <v>10</v>
      </c>
      <c r="M53" s="81">
        <v>21</v>
      </c>
    </row>
    <row r="54" spans="1:13" s="109" customFormat="1" ht="12" customHeight="1">
      <c r="A54" s="53" t="s">
        <v>109</v>
      </c>
      <c r="B54" s="72">
        <v>0</v>
      </c>
      <c r="C54" s="81">
        <v>0</v>
      </c>
      <c r="D54" s="81">
        <v>3</v>
      </c>
      <c r="E54" s="81">
        <v>6</v>
      </c>
      <c r="F54" s="72">
        <v>0</v>
      </c>
      <c r="G54" s="81">
        <v>327</v>
      </c>
      <c r="H54" s="81">
        <v>10</v>
      </c>
      <c r="I54" s="81">
        <v>5</v>
      </c>
      <c r="J54" s="72">
        <v>1</v>
      </c>
      <c r="K54" s="81">
        <v>0</v>
      </c>
      <c r="L54" s="81">
        <v>19</v>
      </c>
      <c r="M54" s="81">
        <v>30</v>
      </c>
    </row>
    <row r="55" spans="1:13" s="109" customFormat="1" ht="12" customHeight="1">
      <c r="A55" s="53" t="s">
        <v>110</v>
      </c>
      <c r="B55" s="72">
        <v>1</v>
      </c>
      <c r="C55" s="81">
        <v>0</v>
      </c>
      <c r="D55" s="81">
        <v>4</v>
      </c>
      <c r="E55" s="81">
        <v>14</v>
      </c>
      <c r="F55" s="72">
        <v>17</v>
      </c>
      <c r="G55" s="81">
        <v>1166</v>
      </c>
      <c r="H55" s="81">
        <v>50</v>
      </c>
      <c r="I55" s="81">
        <v>15</v>
      </c>
      <c r="J55" s="72">
        <v>0</v>
      </c>
      <c r="K55" s="81">
        <v>7</v>
      </c>
      <c r="L55" s="81">
        <v>23</v>
      </c>
      <c r="M55" s="81">
        <v>96</v>
      </c>
    </row>
    <row r="56" spans="1:13" ht="12.75">
      <c r="A56" s="53" t="s">
        <v>111</v>
      </c>
      <c r="B56" s="72">
        <v>0</v>
      </c>
      <c r="C56" s="81">
        <v>0</v>
      </c>
      <c r="D56" s="81">
        <v>0</v>
      </c>
      <c r="E56" s="81">
        <v>10</v>
      </c>
      <c r="F56" s="72">
        <v>6</v>
      </c>
      <c r="G56" s="81">
        <v>817</v>
      </c>
      <c r="H56" s="81">
        <v>29</v>
      </c>
      <c r="I56" s="81">
        <v>6</v>
      </c>
      <c r="J56" s="72">
        <v>2</v>
      </c>
      <c r="K56" s="81">
        <v>8</v>
      </c>
      <c r="L56" s="81">
        <v>6</v>
      </c>
      <c r="M56" s="81">
        <v>19</v>
      </c>
    </row>
    <row r="57" spans="1:13" s="109" customFormat="1" ht="12" customHeight="1">
      <c r="A57" s="53" t="s">
        <v>112</v>
      </c>
      <c r="B57" s="72">
        <v>0</v>
      </c>
      <c r="C57" s="81">
        <v>1</v>
      </c>
      <c r="D57" s="81">
        <v>0</v>
      </c>
      <c r="E57" s="81">
        <v>3</v>
      </c>
      <c r="F57" s="72">
        <v>2</v>
      </c>
      <c r="G57" s="81">
        <v>760</v>
      </c>
      <c r="H57" s="81">
        <v>23</v>
      </c>
      <c r="I57" s="81">
        <v>6</v>
      </c>
      <c r="J57" s="72">
        <v>0</v>
      </c>
      <c r="K57" s="81">
        <v>8</v>
      </c>
      <c r="L57" s="81">
        <v>11</v>
      </c>
      <c r="M57" s="81">
        <v>21</v>
      </c>
    </row>
    <row r="58" spans="1:13" s="109" customFormat="1" ht="12" customHeight="1">
      <c r="A58" s="53" t="s">
        <v>113</v>
      </c>
      <c r="B58" s="72">
        <v>4</v>
      </c>
      <c r="C58" s="81">
        <v>1</v>
      </c>
      <c r="D58" s="81">
        <v>3</v>
      </c>
      <c r="E58" s="81">
        <v>52</v>
      </c>
      <c r="F58" s="72">
        <v>36</v>
      </c>
      <c r="G58" s="81">
        <v>3347</v>
      </c>
      <c r="H58" s="81">
        <v>110</v>
      </c>
      <c r="I58" s="81">
        <v>7</v>
      </c>
      <c r="J58" s="72">
        <v>0</v>
      </c>
      <c r="K58" s="81">
        <v>34</v>
      </c>
      <c r="L58" s="81">
        <v>48</v>
      </c>
      <c r="M58" s="81">
        <v>155</v>
      </c>
    </row>
    <row r="59" spans="1:13" s="91" customFormat="1" ht="12.75">
      <c r="A59" s="53" t="s">
        <v>114</v>
      </c>
      <c r="B59" s="72">
        <v>1</v>
      </c>
      <c r="C59" s="81">
        <v>1</v>
      </c>
      <c r="D59" s="81">
        <v>0</v>
      </c>
      <c r="E59" s="81">
        <v>13</v>
      </c>
      <c r="F59" s="72">
        <v>14</v>
      </c>
      <c r="G59" s="81">
        <v>865</v>
      </c>
      <c r="H59" s="81">
        <v>59</v>
      </c>
      <c r="I59" s="81">
        <v>12</v>
      </c>
      <c r="J59" s="72">
        <v>0</v>
      </c>
      <c r="K59" s="81">
        <v>5</v>
      </c>
      <c r="L59" s="81">
        <v>10</v>
      </c>
      <c r="M59" s="81">
        <v>24</v>
      </c>
    </row>
    <row r="60" spans="1:13" ht="12.75">
      <c r="A60" s="53" t="s">
        <v>115</v>
      </c>
      <c r="B60" s="72">
        <v>0</v>
      </c>
      <c r="C60" s="81">
        <v>0</v>
      </c>
      <c r="D60" s="81">
        <v>0</v>
      </c>
      <c r="E60" s="81">
        <v>22</v>
      </c>
      <c r="F60" s="72">
        <v>19</v>
      </c>
      <c r="G60" s="81">
        <v>3221</v>
      </c>
      <c r="H60" s="81">
        <v>87</v>
      </c>
      <c r="I60" s="81">
        <v>27</v>
      </c>
      <c r="J60" s="72">
        <v>4</v>
      </c>
      <c r="K60" s="81">
        <v>27</v>
      </c>
      <c r="L60" s="81">
        <v>57</v>
      </c>
      <c r="M60" s="81">
        <v>110</v>
      </c>
    </row>
    <row r="61" spans="1:13" ht="12.75">
      <c r="A61" s="53" t="s">
        <v>116</v>
      </c>
      <c r="B61" s="72">
        <v>3</v>
      </c>
      <c r="C61" s="81">
        <v>0</v>
      </c>
      <c r="D61" s="81">
        <v>10</v>
      </c>
      <c r="E61" s="81">
        <v>30</v>
      </c>
      <c r="F61" s="72">
        <v>31</v>
      </c>
      <c r="G61" s="81">
        <v>7431</v>
      </c>
      <c r="H61" s="81">
        <v>313</v>
      </c>
      <c r="I61" s="81">
        <v>27</v>
      </c>
      <c r="J61" s="72">
        <v>2</v>
      </c>
      <c r="K61" s="81">
        <v>124</v>
      </c>
      <c r="L61" s="81">
        <v>77</v>
      </c>
      <c r="M61" s="81">
        <v>277</v>
      </c>
    </row>
    <row r="62" spans="1:13" ht="12.75">
      <c r="A62" s="53" t="s">
        <v>117</v>
      </c>
      <c r="B62" s="72">
        <v>0</v>
      </c>
      <c r="C62" s="81">
        <v>0</v>
      </c>
      <c r="D62" s="81">
        <v>0</v>
      </c>
      <c r="E62" s="81">
        <v>33</v>
      </c>
      <c r="F62" s="72">
        <v>13</v>
      </c>
      <c r="G62" s="81">
        <v>2650</v>
      </c>
      <c r="H62" s="81">
        <v>94</v>
      </c>
      <c r="I62" s="81">
        <v>21</v>
      </c>
      <c r="J62" s="72">
        <v>0</v>
      </c>
      <c r="K62" s="81">
        <v>18</v>
      </c>
      <c r="L62" s="81">
        <v>27</v>
      </c>
      <c r="M62" s="81">
        <v>74</v>
      </c>
    </row>
    <row r="63" spans="1:13" ht="12.75">
      <c r="A63" s="53" t="s">
        <v>118</v>
      </c>
      <c r="B63" s="72">
        <v>0</v>
      </c>
      <c r="C63" s="81">
        <v>0</v>
      </c>
      <c r="D63" s="81">
        <v>4</v>
      </c>
      <c r="E63" s="81">
        <v>17</v>
      </c>
      <c r="F63" s="72">
        <v>1</v>
      </c>
      <c r="G63" s="81">
        <v>837</v>
      </c>
      <c r="H63" s="81">
        <v>50</v>
      </c>
      <c r="I63" s="81">
        <v>3</v>
      </c>
      <c r="J63" s="72">
        <v>1</v>
      </c>
      <c r="K63" s="81">
        <v>3</v>
      </c>
      <c r="L63" s="81">
        <v>11</v>
      </c>
      <c r="M63" s="81">
        <v>18</v>
      </c>
    </row>
    <row r="64" spans="1:13" ht="12.75">
      <c r="A64" s="53" t="s">
        <v>119</v>
      </c>
      <c r="B64" s="72">
        <v>0</v>
      </c>
      <c r="C64" s="81">
        <v>0</v>
      </c>
      <c r="D64" s="81">
        <v>1</v>
      </c>
      <c r="E64" s="81">
        <v>15</v>
      </c>
      <c r="F64" s="72">
        <v>16</v>
      </c>
      <c r="G64" s="81">
        <v>451</v>
      </c>
      <c r="H64" s="81">
        <v>40</v>
      </c>
      <c r="I64" s="81">
        <v>12</v>
      </c>
      <c r="J64" s="72">
        <v>1</v>
      </c>
      <c r="K64" s="81">
        <v>10</v>
      </c>
      <c r="L64" s="81">
        <v>11</v>
      </c>
      <c r="M64" s="81">
        <v>30</v>
      </c>
    </row>
    <row r="65" spans="1:13" ht="12.75">
      <c r="A65" s="53" t="s">
        <v>120</v>
      </c>
      <c r="B65" s="72">
        <v>0</v>
      </c>
      <c r="C65" s="81">
        <v>0</v>
      </c>
      <c r="D65" s="81">
        <v>6</v>
      </c>
      <c r="E65" s="81">
        <v>25</v>
      </c>
      <c r="F65" s="72">
        <v>1</v>
      </c>
      <c r="G65" s="81">
        <v>856</v>
      </c>
      <c r="H65" s="81">
        <v>39</v>
      </c>
      <c r="I65" s="81">
        <v>14</v>
      </c>
      <c r="J65" s="72">
        <v>0</v>
      </c>
      <c r="K65" s="81">
        <v>17</v>
      </c>
      <c r="L65" s="81">
        <v>14</v>
      </c>
      <c r="M65" s="81">
        <v>42</v>
      </c>
    </row>
    <row r="66" spans="1:13" ht="12.75">
      <c r="A66" s="74" t="s">
        <v>121</v>
      </c>
      <c r="B66" s="70">
        <v>9</v>
      </c>
      <c r="C66" s="80">
        <v>1</v>
      </c>
      <c r="D66" s="80">
        <v>33</v>
      </c>
      <c r="E66" s="80">
        <v>418</v>
      </c>
      <c r="F66" s="70">
        <v>45</v>
      </c>
      <c r="G66" s="80">
        <v>21167</v>
      </c>
      <c r="H66" s="80">
        <v>661</v>
      </c>
      <c r="I66" s="80">
        <v>166</v>
      </c>
      <c r="J66" s="70">
        <v>16</v>
      </c>
      <c r="K66" s="80">
        <v>121</v>
      </c>
      <c r="L66" s="80">
        <v>361</v>
      </c>
      <c r="M66" s="80">
        <v>1167</v>
      </c>
    </row>
    <row r="67" spans="1:13" ht="12.75">
      <c r="A67" s="48" t="s">
        <v>122</v>
      </c>
      <c r="B67" s="76">
        <v>3</v>
      </c>
      <c r="C67" s="82">
        <v>0</v>
      </c>
      <c r="D67" s="81">
        <v>2</v>
      </c>
      <c r="E67" s="81">
        <v>49</v>
      </c>
      <c r="F67" s="76">
        <v>1</v>
      </c>
      <c r="G67" s="82">
        <v>2072</v>
      </c>
      <c r="H67" s="81">
        <v>44</v>
      </c>
      <c r="I67" s="81">
        <v>2</v>
      </c>
      <c r="J67" s="76">
        <v>2</v>
      </c>
      <c r="K67" s="82">
        <v>11</v>
      </c>
      <c r="L67" s="81">
        <v>32</v>
      </c>
      <c r="M67" s="81">
        <v>101</v>
      </c>
    </row>
    <row r="68" spans="1:13" ht="12.75">
      <c r="A68" s="53" t="s">
        <v>123</v>
      </c>
      <c r="B68" s="72">
        <v>0</v>
      </c>
      <c r="C68" s="81">
        <v>0</v>
      </c>
      <c r="D68" s="81">
        <v>1</v>
      </c>
      <c r="E68" s="81">
        <v>27</v>
      </c>
      <c r="F68" s="72">
        <v>1</v>
      </c>
      <c r="G68" s="81">
        <v>666</v>
      </c>
      <c r="H68" s="81">
        <v>61</v>
      </c>
      <c r="I68" s="81">
        <v>7</v>
      </c>
      <c r="J68" s="72">
        <v>0</v>
      </c>
      <c r="K68" s="81">
        <v>5</v>
      </c>
      <c r="L68" s="81">
        <v>21</v>
      </c>
      <c r="M68" s="81">
        <v>12</v>
      </c>
    </row>
    <row r="69" spans="1:13" ht="12.75">
      <c r="A69" s="53" t="s">
        <v>124</v>
      </c>
      <c r="B69" s="72">
        <v>0</v>
      </c>
      <c r="C69" s="81">
        <v>0</v>
      </c>
      <c r="D69" s="81">
        <v>1</v>
      </c>
      <c r="E69" s="81">
        <v>21</v>
      </c>
      <c r="F69" s="72">
        <v>4</v>
      </c>
      <c r="G69" s="81">
        <v>3902</v>
      </c>
      <c r="H69" s="81">
        <v>80</v>
      </c>
      <c r="I69" s="81">
        <v>74</v>
      </c>
      <c r="J69" s="72">
        <v>4</v>
      </c>
      <c r="K69" s="81">
        <v>22</v>
      </c>
      <c r="L69" s="81">
        <v>49</v>
      </c>
      <c r="M69" s="81">
        <v>170</v>
      </c>
    </row>
    <row r="70" spans="1:13" ht="12.75">
      <c r="A70" s="53" t="s">
        <v>125</v>
      </c>
      <c r="B70" s="72">
        <v>2</v>
      </c>
      <c r="C70" s="81">
        <v>0</v>
      </c>
      <c r="D70" s="81">
        <v>1</v>
      </c>
      <c r="E70" s="81">
        <v>32</v>
      </c>
      <c r="F70" s="72">
        <v>3</v>
      </c>
      <c r="G70" s="81">
        <v>1234</v>
      </c>
      <c r="H70" s="81">
        <v>30</v>
      </c>
      <c r="I70" s="81">
        <v>2</v>
      </c>
      <c r="J70" s="72">
        <v>1</v>
      </c>
      <c r="K70" s="81">
        <v>6</v>
      </c>
      <c r="L70" s="81">
        <v>27</v>
      </c>
      <c r="M70" s="81">
        <v>84</v>
      </c>
    </row>
    <row r="71" spans="1:13" ht="12.75">
      <c r="A71" s="53" t="s">
        <v>126</v>
      </c>
      <c r="B71" s="72">
        <v>0</v>
      </c>
      <c r="C71" s="81">
        <v>0</v>
      </c>
      <c r="D71" s="81">
        <v>0</v>
      </c>
      <c r="E71" s="81">
        <v>18</v>
      </c>
      <c r="F71" s="72">
        <v>0</v>
      </c>
      <c r="G71" s="81">
        <v>386</v>
      </c>
      <c r="H71" s="81">
        <v>20</v>
      </c>
      <c r="I71" s="81">
        <v>3</v>
      </c>
      <c r="J71" s="72">
        <v>1</v>
      </c>
      <c r="K71" s="81">
        <v>4</v>
      </c>
      <c r="L71" s="81">
        <v>6</v>
      </c>
      <c r="M71" s="81">
        <v>21</v>
      </c>
    </row>
    <row r="72" spans="1:13" ht="12.75">
      <c r="A72" s="53" t="s">
        <v>127</v>
      </c>
      <c r="B72" s="72">
        <v>1</v>
      </c>
      <c r="C72" s="81">
        <v>0</v>
      </c>
      <c r="D72" s="81">
        <v>2</v>
      </c>
      <c r="E72" s="81">
        <v>28</v>
      </c>
      <c r="F72" s="72">
        <v>2</v>
      </c>
      <c r="G72" s="81">
        <v>1153</v>
      </c>
      <c r="H72" s="81">
        <v>73</v>
      </c>
      <c r="I72" s="81">
        <v>21</v>
      </c>
      <c r="J72" s="72">
        <v>2</v>
      </c>
      <c r="K72" s="81">
        <v>7</v>
      </c>
      <c r="L72" s="81">
        <v>35</v>
      </c>
      <c r="M72" s="81">
        <v>92</v>
      </c>
    </row>
    <row r="73" spans="1:13" ht="12.75">
      <c r="A73" s="53" t="s">
        <v>128</v>
      </c>
      <c r="B73" s="72">
        <v>1</v>
      </c>
      <c r="C73" s="81">
        <v>0</v>
      </c>
      <c r="D73" s="81">
        <v>7</v>
      </c>
      <c r="E73" s="81">
        <v>55</v>
      </c>
      <c r="F73" s="72">
        <v>11</v>
      </c>
      <c r="G73" s="81">
        <v>3655</v>
      </c>
      <c r="H73" s="81">
        <v>126</v>
      </c>
      <c r="I73" s="81">
        <v>20</v>
      </c>
      <c r="J73" s="72">
        <v>2</v>
      </c>
      <c r="K73" s="81">
        <v>26</v>
      </c>
      <c r="L73" s="81">
        <v>25</v>
      </c>
      <c r="M73" s="81">
        <v>138</v>
      </c>
    </row>
    <row r="74" spans="1:13" ht="12.75">
      <c r="A74" s="53" t="s">
        <v>129</v>
      </c>
      <c r="B74" s="72">
        <v>1</v>
      </c>
      <c r="C74" s="81">
        <v>0</v>
      </c>
      <c r="D74" s="81">
        <v>7</v>
      </c>
      <c r="E74" s="81">
        <v>18</v>
      </c>
      <c r="F74" s="72">
        <v>5</v>
      </c>
      <c r="G74" s="81">
        <v>2514</v>
      </c>
      <c r="H74" s="81">
        <v>55</v>
      </c>
      <c r="I74" s="81">
        <v>16</v>
      </c>
      <c r="J74" s="72">
        <v>0</v>
      </c>
      <c r="K74" s="81">
        <v>11</v>
      </c>
      <c r="L74" s="81">
        <v>21</v>
      </c>
      <c r="M74" s="81">
        <v>160</v>
      </c>
    </row>
    <row r="75" spans="1:13" ht="12.75">
      <c r="A75" s="53" t="s">
        <v>130</v>
      </c>
      <c r="B75" s="72">
        <v>0</v>
      </c>
      <c r="C75" s="81">
        <v>0</v>
      </c>
      <c r="D75" s="81">
        <v>1</v>
      </c>
      <c r="E75" s="81">
        <v>25</v>
      </c>
      <c r="F75" s="72">
        <v>2</v>
      </c>
      <c r="G75" s="81">
        <v>763</v>
      </c>
      <c r="H75" s="81">
        <v>38</v>
      </c>
      <c r="I75" s="81">
        <v>7</v>
      </c>
      <c r="J75" s="72">
        <v>1</v>
      </c>
      <c r="K75" s="81">
        <v>3</v>
      </c>
      <c r="L75" s="81">
        <v>15</v>
      </c>
      <c r="M75" s="81">
        <v>23</v>
      </c>
    </row>
    <row r="76" spans="1:13" ht="12.75">
      <c r="A76" s="53" t="s">
        <v>131</v>
      </c>
      <c r="B76" s="72">
        <v>0</v>
      </c>
      <c r="C76" s="81">
        <v>0</v>
      </c>
      <c r="D76" s="81">
        <v>0</v>
      </c>
      <c r="E76" s="81">
        <v>28</v>
      </c>
      <c r="F76" s="72">
        <v>2</v>
      </c>
      <c r="G76" s="81">
        <v>688</v>
      </c>
      <c r="H76" s="81">
        <v>9</v>
      </c>
      <c r="I76" s="81">
        <v>3</v>
      </c>
      <c r="J76" s="72">
        <v>1</v>
      </c>
      <c r="K76" s="81">
        <v>6</v>
      </c>
      <c r="L76" s="81">
        <v>24</v>
      </c>
      <c r="M76" s="81">
        <v>70</v>
      </c>
    </row>
    <row r="77" spans="1:13" ht="12.75">
      <c r="A77" s="53" t="s">
        <v>132</v>
      </c>
      <c r="B77" s="72">
        <v>0</v>
      </c>
      <c r="C77" s="81">
        <v>0</v>
      </c>
      <c r="D77" s="81">
        <v>3</v>
      </c>
      <c r="E77" s="81">
        <v>29</v>
      </c>
      <c r="F77" s="72">
        <v>0</v>
      </c>
      <c r="G77" s="81">
        <v>495</v>
      </c>
      <c r="H77" s="81">
        <v>18</v>
      </c>
      <c r="I77" s="81">
        <v>0</v>
      </c>
      <c r="J77" s="72">
        <v>1</v>
      </c>
      <c r="K77" s="81">
        <v>3</v>
      </c>
      <c r="L77" s="81">
        <v>11</v>
      </c>
      <c r="M77" s="81">
        <v>39</v>
      </c>
    </row>
    <row r="78" spans="1:13" ht="12.75">
      <c r="A78" s="53" t="s">
        <v>133</v>
      </c>
      <c r="B78" s="72">
        <v>0</v>
      </c>
      <c r="C78" s="81">
        <v>0</v>
      </c>
      <c r="D78" s="81">
        <v>5</v>
      </c>
      <c r="E78" s="81">
        <v>24</v>
      </c>
      <c r="F78" s="72">
        <v>1</v>
      </c>
      <c r="G78" s="81">
        <v>1018</v>
      </c>
      <c r="H78" s="81">
        <v>17</v>
      </c>
      <c r="I78" s="81">
        <v>1</v>
      </c>
      <c r="J78" s="72">
        <v>0</v>
      </c>
      <c r="K78" s="81">
        <v>10</v>
      </c>
      <c r="L78" s="81">
        <v>16</v>
      </c>
      <c r="M78" s="81">
        <v>40</v>
      </c>
    </row>
    <row r="79" spans="1:13" ht="12.75">
      <c r="A79" s="69" t="s">
        <v>134</v>
      </c>
      <c r="B79" s="72">
        <v>1</v>
      </c>
      <c r="C79" s="83">
        <v>1</v>
      </c>
      <c r="D79" s="83">
        <v>3</v>
      </c>
      <c r="E79" s="83">
        <v>64</v>
      </c>
      <c r="F79" s="72">
        <v>13</v>
      </c>
      <c r="G79" s="83">
        <v>2621</v>
      </c>
      <c r="H79" s="83">
        <v>90</v>
      </c>
      <c r="I79" s="83">
        <v>10</v>
      </c>
      <c r="J79" s="72">
        <v>1</v>
      </c>
      <c r="K79" s="83">
        <v>7</v>
      </c>
      <c r="L79" s="83">
        <v>79</v>
      </c>
      <c r="M79" s="83">
        <v>217</v>
      </c>
    </row>
    <row r="80" spans="1:13" ht="12.75">
      <c r="A80" s="74" t="s">
        <v>135</v>
      </c>
      <c r="B80" s="70">
        <v>14</v>
      </c>
      <c r="C80" s="80">
        <v>4</v>
      </c>
      <c r="D80" s="80">
        <v>99</v>
      </c>
      <c r="E80" s="80">
        <v>598</v>
      </c>
      <c r="F80" s="70">
        <v>202</v>
      </c>
      <c r="G80" s="80">
        <v>21956</v>
      </c>
      <c r="H80" s="80">
        <v>930</v>
      </c>
      <c r="I80" s="80">
        <v>81</v>
      </c>
      <c r="J80" s="70">
        <v>15</v>
      </c>
      <c r="K80" s="80">
        <v>126</v>
      </c>
      <c r="L80" s="80">
        <v>477</v>
      </c>
      <c r="M80" s="80">
        <v>1083</v>
      </c>
    </row>
    <row r="81" spans="1:13" ht="12.75">
      <c r="A81" s="53" t="s">
        <v>136</v>
      </c>
      <c r="B81" s="72">
        <v>0</v>
      </c>
      <c r="C81" s="81">
        <v>0</v>
      </c>
      <c r="D81" s="81">
        <v>0</v>
      </c>
      <c r="E81" s="81">
        <v>7</v>
      </c>
      <c r="F81" s="72">
        <v>4</v>
      </c>
      <c r="G81" s="81">
        <v>1106</v>
      </c>
      <c r="H81" s="81">
        <v>16</v>
      </c>
      <c r="I81" s="81">
        <v>12</v>
      </c>
      <c r="J81" s="72">
        <v>1</v>
      </c>
      <c r="K81" s="81">
        <v>2</v>
      </c>
      <c r="L81" s="81">
        <v>22</v>
      </c>
      <c r="M81" s="81">
        <v>32</v>
      </c>
    </row>
    <row r="82" spans="1:13" ht="12.75">
      <c r="A82" s="53" t="s">
        <v>137</v>
      </c>
      <c r="B82" s="72">
        <v>1</v>
      </c>
      <c r="C82" s="81">
        <v>1</v>
      </c>
      <c r="D82" s="81">
        <v>0</v>
      </c>
      <c r="E82" s="81">
        <v>65</v>
      </c>
      <c r="F82" s="72">
        <v>17</v>
      </c>
      <c r="G82" s="81">
        <v>541</v>
      </c>
      <c r="H82" s="81">
        <v>54</v>
      </c>
      <c r="I82" s="81">
        <v>9</v>
      </c>
      <c r="J82" s="72">
        <v>0</v>
      </c>
      <c r="K82" s="81">
        <v>5</v>
      </c>
      <c r="L82" s="81">
        <v>21</v>
      </c>
      <c r="M82" s="81">
        <v>67</v>
      </c>
    </row>
    <row r="83" spans="1:13" ht="12.75">
      <c r="A83" s="53" t="s">
        <v>138</v>
      </c>
      <c r="B83" s="72">
        <v>1</v>
      </c>
      <c r="C83" s="81">
        <v>0</v>
      </c>
      <c r="D83" s="81">
        <v>6</v>
      </c>
      <c r="E83" s="81">
        <v>71</v>
      </c>
      <c r="F83" s="72">
        <v>9</v>
      </c>
      <c r="G83" s="81">
        <v>553</v>
      </c>
      <c r="H83" s="81">
        <v>55</v>
      </c>
      <c r="I83" s="81">
        <v>8</v>
      </c>
      <c r="J83" s="72">
        <v>1</v>
      </c>
      <c r="K83" s="81">
        <v>3</v>
      </c>
      <c r="L83" s="81">
        <v>27</v>
      </c>
      <c r="M83" s="81">
        <v>44</v>
      </c>
    </row>
    <row r="84" spans="1:13" ht="12.75">
      <c r="A84" s="53" t="s">
        <v>139</v>
      </c>
      <c r="B84" s="72">
        <v>0</v>
      </c>
      <c r="C84" s="81">
        <v>0</v>
      </c>
      <c r="D84" s="81">
        <v>5</v>
      </c>
      <c r="E84" s="81">
        <v>30</v>
      </c>
      <c r="F84" s="72">
        <v>17</v>
      </c>
      <c r="G84" s="81">
        <v>177</v>
      </c>
      <c r="H84" s="81">
        <v>17</v>
      </c>
      <c r="I84" s="81">
        <v>3</v>
      </c>
      <c r="J84" s="72">
        <v>0</v>
      </c>
      <c r="K84" s="81">
        <v>1</v>
      </c>
      <c r="L84" s="81">
        <v>17</v>
      </c>
      <c r="M84" s="81">
        <v>18</v>
      </c>
    </row>
    <row r="85" spans="1:13" ht="12.75">
      <c r="A85" s="53" t="s">
        <v>140</v>
      </c>
      <c r="B85" s="72">
        <v>2</v>
      </c>
      <c r="C85" s="81">
        <v>2</v>
      </c>
      <c r="D85" s="81">
        <v>8</v>
      </c>
      <c r="E85" s="81">
        <v>42</v>
      </c>
      <c r="F85" s="72">
        <v>30</v>
      </c>
      <c r="G85" s="81">
        <v>316</v>
      </c>
      <c r="H85" s="81">
        <v>39</v>
      </c>
      <c r="I85" s="81">
        <v>3</v>
      </c>
      <c r="J85" s="72">
        <v>0</v>
      </c>
      <c r="K85" s="81">
        <v>6</v>
      </c>
      <c r="L85" s="81">
        <v>11</v>
      </c>
      <c r="M85" s="81">
        <v>46</v>
      </c>
    </row>
    <row r="86" spans="1:13" ht="12.75">
      <c r="A86" s="53" t="s">
        <v>141</v>
      </c>
      <c r="B86" s="72">
        <v>4</v>
      </c>
      <c r="C86" s="81">
        <v>0</v>
      </c>
      <c r="D86" s="81">
        <v>8</v>
      </c>
      <c r="E86" s="81">
        <v>57</v>
      </c>
      <c r="F86" s="72">
        <v>16</v>
      </c>
      <c r="G86" s="81">
        <v>3606</v>
      </c>
      <c r="H86" s="81">
        <v>108</v>
      </c>
      <c r="I86" s="81">
        <v>3</v>
      </c>
      <c r="J86" s="72">
        <v>4</v>
      </c>
      <c r="K86" s="81">
        <v>19</v>
      </c>
      <c r="L86" s="81">
        <v>74</v>
      </c>
      <c r="M86" s="81">
        <v>188</v>
      </c>
    </row>
    <row r="87" spans="1:13" ht="12.75">
      <c r="A87" s="53" t="s">
        <v>142</v>
      </c>
      <c r="B87" s="72">
        <v>0</v>
      </c>
      <c r="C87" s="81">
        <v>0</v>
      </c>
      <c r="D87" s="81">
        <v>69</v>
      </c>
      <c r="E87" s="81">
        <v>115</v>
      </c>
      <c r="F87" s="72">
        <v>30</v>
      </c>
      <c r="G87" s="81">
        <v>3576</v>
      </c>
      <c r="H87" s="81">
        <v>140</v>
      </c>
      <c r="I87" s="81">
        <v>4</v>
      </c>
      <c r="J87" s="72">
        <v>2</v>
      </c>
      <c r="K87" s="81">
        <v>19</v>
      </c>
      <c r="L87" s="81">
        <v>78</v>
      </c>
      <c r="M87" s="81">
        <v>168</v>
      </c>
    </row>
    <row r="88" spans="1:13" ht="12.75">
      <c r="A88" s="53" t="s">
        <v>143</v>
      </c>
      <c r="B88" s="72">
        <v>1</v>
      </c>
      <c r="C88" s="81">
        <v>0</v>
      </c>
      <c r="D88" s="81">
        <v>3</v>
      </c>
      <c r="E88" s="81">
        <v>50</v>
      </c>
      <c r="F88" s="72">
        <v>25</v>
      </c>
      <c r="G88" s="81">
        <v>3302</v>
      </c>
      <c r="H88" s="81">
        <v>104</v>
      </c>
      <c r="I88" s="81">
        <v>3</v>
      </c>
      <c r="J88" s="72">
        <v>2</v>
      </c>
      <c r="K88" s="81">
        <v>14</v>
      </c>
      <c r="L88" s="81">
        <v>57</v>
      </c>
      <c r="M88" s="81">
        <v>114</v>
      </c>
    </row>
    <row r="89" spans="1:13" ht="12.75">
      <c r="A89" s="53" t="s">
        <v>144</v>
      </c>
      <c r="B89" s="72">
        <v>3</v>
      </c>
      <c r="C89" s="81">
        <v>1</v>
      </c>
      <c r="D89" s="81">
        <v>0</v>
      </c>
      <c r="E89" s="81">
        <v>40</v>
      </c>
      <c r="F89" s="72">
        <v>1</v>
      </c>
      <c r="G89" s="81">
        <v>1166</v>
      </c>
      <c r="H89" s="81">
        <v>48</v>
      </c>
      <c r="I89" s="81">
        <v>2</v>
      </c>
      <c r="J89" s="72">
        <v>0</v>
      </c>
      <c r="K89" s="81">
        <v>2</v>
      </c>
      <c r="L89" s="81">
        <v>14</v>
      </c>
      <c r="M89" s="81">
        <v>52</v>
      </c>
    </row>
    <row r="90" spans="1:13" ht="12.75">
      <c r="A90" s="53" t="s">
        <v>145</v>
      </c>
      <c r="B90" s="72">
        <v>0</v>
      </c>
      <c r="C90" s="81">
        <v>0</v>
      </c>
      <c r="D90" s="81">
        <v>0</v>
      </c>
      <c r="E90" s="81">
        <v>43</v>
      </c>
      <c r="F90" s="72">
        <v>15</v>
      </c>
      <c r="G90" s="81">
        <v>2324</v>
      </c>
      <c r="H90" s="81">
        <v>51</v>
      </c>
      <c r="I90" s="81">
        <v>18</v>
      </c>
      <c r="J90" s="72">
        <v>1</v>
      </c>
      <c r="K90" s="81">
        <v>8</v>
      </c>
      <c r="L90" s="81">
        <v>88</v>
      </c>
      <c r="M90" s="81">
        <v>169</v>
      </c>
    </row>
    <row r="91" spans="1:13" ht="12.75">
      <c r="A91" s="69" t="s">
        <v>146</v>
      </c>
      <c r="B91" s="78">
        <v>2</v>
      </c>
      <c r="C91" s="83">
        <v>0</v>
      </c>
      <c r="D91" s="83">
        <v>0</v>
      </c>
      <c r="E91" s="83">
        <v>78</v>
      </c>
      <c r="F91" s="78">
        <v>38</v>
      </c>
      <c r="G91" s="83">
        <v>5289</v>
      </c>
      <c r="H91" s="83">
        <v>298</v>
      </c>
      <c r="I91" s="83">
        <v>16</v>
      </c>
      <c r="J91" s="78">
        <v>4</v>
      </c>
      <c r="K91" s="83">
        <v>47</v>
      </c>
      <c r="L91" s="83">
        <v>68</v>
      </c>
      <c r="M91" s="83">
        <v>185</v>
      </c>
    </row>
    <row r="92" spans="1:13" ht="12.75">
      <c r="A92" s="9" t="s">
        <v>173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ht="12.75">
      <c r="A93" s="9" t="s">
        <v>174</v>
      </c>
    </row>
    <row r="94" ht="12.75">
      <c r="A94" s="9" t="s">
        <v>175</v>
      </c>
    </row>
    <row r="95" ht="12.75">
      <c r="A95" s="9" t="s">
        <v>185</v>
      </c>
    </row>
    <row r="96" ht="12.75">
      <c r="A96" s="9" t="s">
        <v>176</v>
      </c>
    </row>
    <row r="97" ht="12.75">
      <c r="A97" s="9" t="s">
        <v>177</v>
      </c>
    </row>
    <row r="98" ht="12.75">
      <c r="A98" s="9" t="s">
        <v>178</v>
      </c>
    </row>
    <row r="99" ht="12.75">
      <c r="A99" s="9" t="s">
        <v>179</v>
      </c>
    </row>
    <row r="100" ht="12.75">
      <c r="A100" s="9" t="s">
        <v>186</v>
      </c>
    </row>
    <row r="101" ht="12.75">
      <c r="A101" s="9" t="s">
        <v>180</v>
      </c>
    </row>
    <row r="102" ht="12.75">
      <c r="A102" s="9" t="s">
        <v>181</v>
      </c>
    </row>
    <row r="103" ht="12.75">
      <c r="A103" s="9" t="s">
        <v>182</v>
      </c>
    </row>
    <row r="104" ht="12.75">
      <c r="A104" s="6"/>
    </row>
    <row r="224" spans="2:11" ht="12.75">
      <c r="B224" s="91"/>
      <c r="C224" s="91"/>
      <c r="D224" s="91"/>
      <c r="E224" s="91"/>
      <c r="F224" s="91"/>
      <c r="G224" s="91"/>
      <c r="H224" s="91"/>
      <c r="I224" s="91"/>
      <c r="K224" s="91"/>
    </row>
    <row r="225" spans="2:11" ht="12.75">
      <c r="B225" s="91"/>
      <c r="C225" s="91"/>
      <c r="D225" s="91"/>
      <c r="E225" s="91"/>
      <c r="F225" s="91"/>
      <c r="G225" s="91"/>
      <c r="H225" s="91"/>
      <c r="I225" s="91"/>
      <c r="K225" s="91"/>
    </row>
    <row r="226" spans="2:11" ht="12.75">
      <c r="B226" s="91"/>
      <c r="C226" s="91"/>
      <c r="D226" s="91"/>
      <c r="E226" s="91"/>
      <c r="F226" s="91"/>
      <c r="G226" s="91"/>
      <c r="H226" s="91"/>
      <c r="I226" s="91"/>
      <c r="K226" s="91"/>
    </row>
    <row r="227" spans="2:11" ht="12.75">
      <c r="B227" s="91"/>
      <c r="C227" s="91"/>
      <c r="D227" s="91"/>
      <c r="E227" s="91"/>
      <c r="F227" s="91"/>
      <c r="G227" s="91"/>
      <c r="H227" s="91"/>
      <c r="I227" s="91"/>
      <c r="K227" s="91"/>
    </row>
    <row r="228" spans="2:11" ht="12.75">
      <c r="B228" s="91"/>
      <c r="C228" s="91"/>
      <c r="D228" s="91"/>
      <c r="E228" s="91"/>
      <c r="F228" s="91"/>
      <c r="G228" s="91"/>
      <c r="H228" s="91"/>
      <c r="I228" s="91"/>
      <c r="K228" s="91"/>
    </row>
    <row r="229" spans="2:11" ht="12.75">
      <c r="B229" s="91"/>
      <c r="C229" s="91"/>
      <c r="D229" s="91"/>
      <c r="E229" s="91"/>
      <c r="F229" s="91"/>
      <c r="G229" s="91"/>
      <c r="H229" s="91"/>
      <c r="I229" s="91"/>
      <c r="K229" s="91"/>
    </row>
    <row r="230" spans="2:11" ht="12.75">
      <c r="B230" s="91"/>
      <c r="C230" s="91"/>
      <c r="D230" s="91"/>
      <c r="E230" s="91"/>
      <c r="F230" s="91"/>
      <c r="G230" s="91"/>
      <c r="H230" s="91"/>
      <c r="I230" s="91"/>
      <c r="K230" s="91"/>
    </row>
    <row r="231" spans="2:11" ht="12.75">
      <c r="B231" s="91"/>
      <c r="C231" s="91"/>
      <c r="D231" s="91"/>
      <c r="E231" s="91"/>
      <c r="F231" s="91"/>
      <c r="G231" s="91"/>
      <c r="H231" s="91"/>
      <c r="I231" s="91"/>
      <c r="K231" s="91"/>
    </row>
    <row r="232" spans="2:11" ht="12.75">
      <c r="B232" s="91"/>
      <c r="C232" s="91"/>
      <c r="D232" s="91"/>
      <c r="E232" s="91"/>
      <c r="F232" s="91"/>
      <c r="G232" s="91"/>
      <c r="H232" s="91"/>
      <c r="I232" s="91"/>
      <c r="K232" s="91"/>
    </row>
    <row r="233" spans="2:11" ht="12.75">
      <c r="B233" s="91"/>
      <c r="C233" s="91"/>
      <c r="D233" s="91"/>
      <c r="E233" s="91"/>
      <c r="F233" s="91"/>
      <c r="G233" s="91"/>
      <c r="H233" s="91"/>
      <c r="I233" s="91"/>
      <c r="K233" s="91"/>
    </row>
    <row r="234" spans="2:11" ht="12.75">
      <c r="B234" s="91"/>
      <c r="C234" s="91"/>
      <c r="D234" s="91"/>
      <c r="E234" s="91"/>
      <c r="F234" s="91"/>
      <c r="G234" s="91"/>
      <c r="H234" s="91"/>
      <c r="I234" s="91"/>
      <c r="K234" s="91"/>
    </row>
    <row r="235" spans="2:11" ht="12.75">
      <c r="B235" s="91"/>
      <c r="C235" s="91"/>
      <c r="D235" s="91"/>
      <c r="E235" s="91"/>
      <c r="F235" s="91"/>
      <c r="G235" s="91"/>
      <c r="H235" s="91"/>
      <c r="I235" s="91"/>
      <c r="K235" s="91"/>
    </row>
    <row r="236" spans="2:11" ht="12.75">
      <c r="B236" s="91"/>
      <c r="C236" s="91"/>
      <c r="D236" s="91"/>
      <c r="E236" s="91"/>
      <c r="F236" s="91"/>
      <c r="G236" s="91"/>
      <c r="H236" s="91"/>
      <c r="I236" s="91"/>
      <c r="K236" s="91"/>
    </row>
    <row r="237" spans="2:11" ht="12.75">
      <c r="B237" s="91"/>
      <c r="C237" s="91"/>
      <c r="D237" s="91"/>
      <c r="E237" s="91"/>
      <c r="F237" s="91"/>
      <c r="G237" s="91"/>
      <c r="H237" s="91"/>
      <c r="I237" s="91"/>
      <c r="K237" s="91"/>
    </row>
    <row r="238" spans="2:11" ht="12.75">
      <c r="B238" s="91"/>
      <c r="C238" s="91"/>
      <c r="D238" s="91"/>
      <c r="E238" s="91"/>
      <c r="F238" s="91"/>
      <c r="G238" s="91"/>
      <c r="H238" s="91"/>
      <c r="I238" s="91"/>
      <c r="K238" s="91"/>
    </row>
    <row r="239" spans="2:11" ht="12.75">
      <c r="B239" s="91"/>
      <c r="C239" s="91"/>
      <c r="D239" s="91"/>
      <c r="E239" s="91"/>
      <c r="F239" s="91"/>
      <c r="G239" s="91"/>
      <c r="H239" s="91"/>
      <c r="I239" s="91"/>
      <c r="K239" s="91"/>
    </row>
    <row r="240" spans="2:11" ht="12.75">
      <c r="B240" s="91"/>
      <c r="C240" s="91"/>
      <c r="D240" s="91"/>
      <c r="E240" s="91"/>
      <c r="F240" s="91"/>
      <c r="G240" s="91"/>
      <c r="H240" s="91"/>
      <c r="I240" s="91"/>
      <c r="K240" s="91"/>
    </row>
    <row r="241" spans="2:11" ht="12.75">
      <c r="B241" s="91"/>
      <c r="C241" s="91"/>
      <c r="D241" s="91"/>
      <c r="E241" s="91"/>
      <c r="F241" s="91"/>
      <c r="G241" s="91"/>
      <c r="H241" s="91"/>
      <c r="I241" s="91"/>
      <c r="K241" s="91"/>
    </row>
    <row r="242" spans="2:11" ht="12.75">
      <c r="B242" s="91"/>
      <c r="C242" s="91"/>
      <c r="D242" s="91"/>
      <c r="E242" s="91"/>
      <c r="F242" s="91"/>
      <c r="G242" s="91"/>
      <c r="H242" s="91"/>
      <c r="I242" s="91"/>
      <c r="K242" s="91"/>
    </row>
    <row r="243" spans="2:11" ht="12.75">
      <c r="B243" s="91"/>
      <c r="C243" s="91"/>
      <c r="D243" s="91"/>
      <c r="E243" s="91"/>
      <c r="F243" s="91"/>
      <c r="G243" s="91"/>
      <c r="H243" s="91"/>
      <c r="I243" s="91"/>
      <c r="K243" s="91"/>
    </row>
    <row r="244" spans="2:11" ht="12.75">
      <c r="B244" s="91"/>
      <c r="C244" s="91"/>
      <c r="D244" s="91"/>
      <c r="E244" s="91"/>
      <c r="F244" s="91"/>
      <c r="G244" s="91"/>
      <c r="H244" s="91"/>
      <c r="I244" s="91"/>
      <c r="K244" s="91"/>
    </row>
    <row r="245" spans="2:11" ht="12.75">
      <c r="B245" s="91"/>
      <c r="C245" s="91"/>
      <c r="D245" s="91"/>
      <c r="E245" s="91"/>
      <c r="F245" s="91"/>
      <c r="G245" s="91"/>
      <c r="H245" s="91"/>
      <c r="I245" s="91"/>
      <c r="K245" s="91"/>
    </row>
    <row r="246" spans="2:11" ht="12.75">
      <c r="B246" s="91"/>
      <c r="C246" s="91"/>
      <c r="D246" s="91"/>
      <c r="E246" s="91"/>
      <c r="F246" s="91"/>
      <c r="G246" s="91"/>
      <c r="H246" s="91"/>
      <c r="I246" s="91"/>
      <c r="K246" s="91"/>
    </row>
    <row r="247" spans="2:11" ht="12.75">
      <c r="B247" s="91"/>
      <c r="C247" s="91"/>
      <c r="D247" s="91"/>
      <c r="E247" s="91"/>
      <c r="F247" s="91"/>
      <c r="G247" s="91"/>
      <c r="H247" s="91"/>
      <c r="I247" s="91"/>
      <c r="K247" s="91"/>
    </row>
    <row r="248" spans="2:11" ht="12.75">
      <c r="B248" s="91"/>
      <c r="C248" s="91"/>
      <c r="D248" s="91"/>
      <c r="E248" s="91"/>
      <c r="F248" s="91"/>
      <c r="G248" s="91"/>
      <c r="H248" s="91"/>
      <c r="I248" s="91"/>
      <c r="K248" s="91"/>
    </row>
    <row r="249" spans="2:11" ht="12.75">
      <c r="B249" s="91"/>
      <c r="C249" s="91"/>
      <c r="D249" s="91"/>
      <c r="E249" s="91"/>
      <c r="F249" s="91"/>
      <c r="G249" s="91"/>
      <c r="H249" s="91"/>
      <c r="I249" s="91"/>
      <c r="K249" s="91"/>
    </row>
    <row r="250" spans="2:11" ht="12.75">
      <c r="B250" s="91"/>
      <c r="C250" s="91"/>
      <c r="D250" s="91"/>
      <c r="E250" s="91"/>
      <c r="F250" s="91"/>
      <c r="G250" s="91"/>
      <c r="H250" s="91"/>
      <c r="I250" s="91"/>
      <c r="K250" s="91"/>
    </row>
    <row r="251" spans="2:11" ht="12.75">
      <c r="B251" s="91"/>
      <c r="C251" s="91"/>
      <c r="D251" s="91"/>
      <c r="E251" s="91"/>
      <c r="F251" s="91"/>
      <c r="G251" s="91"/>
      <c r="H251" s="91"/>
      <c r="I251" s="91"/>
      <c r="K251" s="91"/>
    </row>
    <row r="252" spans="2:11" ht="12.75">
      <c r="B252" s="91"/>
      <c r="C252" s="91"/>
      <c r="D252" s="91"/>
      <c r="E252" s="91"/>
      <c r="F252" s="91"/>
      <c r="G252" s="91"/>
      <c r="H252" s="91"/>
      <c r="I252" s="91"/>
      <c r="K252" s="91"/>
    </row>
    <row r="253" spans="2:11" ht="12.75">
      <c r="B253" s="91"/>
      <c r="C253" s="91"/>
      <c r="D253" s="91"/>
      <c r="E253" s="91"/>
      <c r="F253" s="91"/>
      <c r="G253" s="91"/>
      <c r="H253" s="91"/>
      <c r="I253" s="91"/>
      <c r="K253" s="91"/>
    </row>
    <row r="254" spans="2:11" ht="12.75">
      <c r="B254" s="91"/>
      <c r="C254" s="91"/>
      <c r="D254" s="91"/>
      <c r="E254" s="91"/>
      <c r="F254" s="91"/>
      <c r="G254" s="91"/>
      <c r="H254" s="91"/>
      <c r="I254" s="91"/>
      <c r="K254" s="91"/>
    </row>
    <row r="255" spans="2:11" ht="12.75">
      <c r="B255" s="91"/>
      <c r="C255" s="91"/>
      <c r="D255" s="91"/>
      <c r="E255" s="91"/>
      <c r="F255" s="91"/>
      <c r="G255" s="91"/>
      <c r="H255" s="91"/>
      <c r="I255" s="91"/>
      <c r="K255" s="91"/>
    </row>
    <row r="256" spans="2:11" ht="12.75">
      <c r="B256" s="91"/>
      <c r="C256" s="91"/>
      <c r="D256" s="91"/>
      <c r="E256" s="91"/>
      <c r="F256" s="91"/>
      <c r="G256" s="91"/>
      <c r="H256" s="91"/>
      <c r="I256" s="91"/>
      <c r="K256" s="91"/>
    </row>
    <row r="257" spans="2:11" ht="12.75">
      <c r="B257" s="91"/>
      <c r="C257" s="91"/>
      <c r="D257" s="91"/>
      <c r="E257" s="91"/>
      <c r="F257" s="91"/>
      <c r="G257" s="91"/>
      <c r="H257" s="91"/>
      <c r="I257" s="91"/>
      <c r="K257" s="91"/>
    </row>
    <row r="258" spans="2:11" ht="12.75">
      <c r="B258" s="91"/>
      <c r="C258" s="91"/>
      <c r="D258" s="91"/>
      <c r="E258" s="91"/>
      <c r="F258" s="91"/>
      <c r="G258" s="91"/>
      <c r="H258" s="91"/>
      <c r="I258" s="91"/>
      <c r="K258" s="91"/>
    </row>
    <row r="259" spans="2:11" ht="12.75">
      <c r="B259" s="91"/>
      <c r="C259" s="91"/>
      <c r="D259" s="91"/>
      <c r="E259" s="91"/>
      <c r="F259" s="91"/>
      <c r="G259" s="91"/>
      <c r="H259" s="91"/>
      <c r="I259" s="91"/>
      <c r="K259" s="91"/>
    </row>
    <row r="260" spans="2:11" ht="12.75">
      <c r="B260" s="91"/>
      <c r="C260" s="91"/>
      <c r="D260" s="91"/>
      <c r="E260" s="91"/>
      <c r="F260" s="91"/>
      <c r="G260" s="91"/>
      <c r="H260" s="91"/>
      <c r="I260" s="91"/>
      <c r="K260" s="91"/>
    </row>
    <row r="261" spans="2:11" ht="12.75">
      <c r="B261" s="91"/>
      <c r="C261" s="91"/>
      <c r="D261" s="91"/>
      <c r="E261" s="91"/>
      <c r="F261" s="91"/>
      <c r="G261" s="91"/>
      <c r="H261" s="91"/>
      <c r="I261" s="91"/>
      <c r="K261" s="91"/>
    </row>
    <row r="262" spans="2:11" ht="12.75">
      <c r="B262" s="91"/>
      <c r="C262" s="91"/>
      <c r="D262" s="91"/>
      <c r="E262" s="91"/>
      <c r="F262" s="91"/>
      <c r="G262" s="91"/>
      <c r="H262" s="91"/>
      <c r="I262" s="91"/>
      <c r="K262" s="91"/>
    </row>
    <row r="263" spans="2:11" ht="12.75">
      <c r="B263" s="91"/>
      <c r="C263" s="91"/>
      <c r="D263" s="91"/>
      <c r="E263" s="91"/>
      <c r="F263" s="91"/>
      <c r="G263" s="91"/>
      <c r="H263" s="91"/>
      <c r="I263" s="91"/>
      <c r="K263" s="91"/>
    </row>
    <row r="264" spans="2:11" ht="12.75">
      <c r="B264" s="91"/>
      <c r="C264" s="91"/>
      <c r="D264" s="91"/>
      <c r="E264" s="91"/>
      <c r="F264" s="91"/>
      <c r="G264" s="91"/>
      <c r="H264" s="91"/>
      <c r="I264" s="91"/>
      <c r="K264" s="91"/>
    </row>
    <row r="265" spans="2:11" ht="12.75">
      <c r="B265" s="91"/>
      <c r="C265" s="91"/>
      <c r="D265" s="91"/>
      <c r="E265" s="91"/>
      <c r="F265" s="91"/>
      <c r="G265" s="91"/>
      <c r="H265" s="91"/>
      <c r="I265" s="91"/>
      <c r="K265" s="91"/>
    </row>
    <row r="266" spans="2:11" ht="12.75">
      <c r="B266" s="91"/>
      <c r="C266" s="91"/>
      <c r="D266" s="91"/>
      <c r="E266" s="91"/>
      <c r="F266" s="91"/>
      <c r="G266" s="91"/>
      <c r="H266" s="91"/>
      <c r="I266" s="91"/>
      <c r="K266" s="91"/>
    </row>
    <row r="267" spans="2:11" ht="12.75">
      <c r="B267" s="91"/>
      <c r="C267" s="91"/>
      <c r="D267" s="91"/>
      <c r="E267" s="91"/>
      <c r="F267" s="91"/>
      <c r="G267" s="91"/>
      <c r="H267" s="91"/>
      <c r="I267" s="91"/>
      <c r="K267" s="91"/>
    </row>
    <row r="268" spans="2:11" ht="12.75">
      <c r="B268" s="91"/>
      <c r="C268" s="91"/>
      <c r="D268" s="91"/>
      <c r="E268" s="91"/>
      <c r="F268" s="91"/>
      <c r="G268" s="91"/>
      <c r="H268" s="91"/>
      <c r="I268" s="91"/>
      <c r="K268" s="91"/>
    </row>
    <row r="269" spans="2:11" ht="12.75">
      <c r="B269" s="91"/>
      <c r="C269" s="91"/>
      <c r="D269" s="91"/>
      <c r="E269" s="91"/>
      <c r="F269" s="91"/>
      <c r="G269" s="91"/>
      <c r="H269" s="91"/>
      <c r="I269" s="91"/>
      <c r="K269" s="91"/>
    </row>
    <row r="270" spans="2:11" ht="12.75">
      <c r="B270" s="91"/>
      <c r="C270" s="91"/>
      <c r="D270" s="91"/>
      <c r="E270" s="91"/>
      <c r="F270" s="91"/>
      <c r="G270" s="91"/>
      <c r="H270" s="91"/>
      <c r="I270" s="91"/>
      <c r="K270" s="91"/>
    </row>
    <row r="271" spans="2:11" ht="12.75">
      <c r="B271" s="91"/>
      <c r="C271" s="91"/>
      <c r="D271" s="91"/>
      <c r="E271" s="91"/>
      <c r="F271" s="91"/>
      <c r="G271" s="91"/>
      <c r="H271" s="91"/>
      <c r="I271" s="91"/>
      <c r="K271" s="91"/>
    </row>
    <row r="272" spans="2:11" ht="12.75">
      <c r="B272" s="91"/>
      <c r="C272" s="91"/>
      <c r="D272" s="91"/>
      <c r="E272" s="91"/>
      <c r="F272" s="91"/>
      <c r="G272" s="91"/>
      <c r="H272" s="91"/>
      <c r="I272" s="91"/>
      <c r="K272" s="91"/>
    </row>
    <row r="273" spans="2:11" ht="12.75">
      <c r="B273" s="91"/>
      <c r="C273" s="91"/>
      <c r="D273" s="91"/>
      <c r="E273" s="91"/>
      <c r="F273" s="91"/>
      <c r="G273" s="91"/>
      <c r="H273" s="91"/>
      <c r="I273" s="91"/>
      <c r="K273" s="91"/>
    </row>
    <row r="274" spans="2:11" ht="12.75">
      <c r="B274" s="91"/>
      <c r="C274" s="91"/>
      <c r="D274" s="91"/>
      <c r="E274" s="91"/>
      <c r="F274" s="91"/>
      <c r="G274" s="91"/>
      <c r="H274" s="91"/>
      <c r="I274" s="91"/>
      <c r="K274" s="91"/>
    </row>
    <row r="275" spans="2:11" ht="12.75">
      <c r="B275" s="91"/>
      <c r="C275" s="91"/>
      <c r="D275" s="91"/>
      <c r="E275" s="91"/>
      <c r="F275" s="91"/>
      <c r="G275" s="91"/>
      <c r="H275" s="91"/>
      <c r="I275" s="91"/>
      <c r="K275" s="91"/>
    </row>
    <row r="276" spans="2:11" ht="12.75">
      <c r="B276" s="91"/>
      <c r="C276" s="91"/>
      <c r="D276" s="91"/>
      <c r="E276" s="91"/>
      <c r="F276" s="91"/>
      <c r="G276" s="91"/>
      <c r="H276" s="91"/>
      <c r="I276" s="91"/>
      <c r="K276" s="91"/>
    </row>
    <row r="277" spans="2:11" ht="12.75">
      <c r="B277" s="91"/>
      <c r="C277" s="91"/>
      <c r="D277" s="91"/>
      <c r="E277" s="91"/>
      <c r="F277" s="91"/>
      <c r="G277" s="91"/>
      <c r="H277" s="91"/>
      <c r="I277" s="91"/>
      <c r="K277" s="91"/>
    </row>
    <row r="278" spans="2:11" ht="12.75">
      <c r="B278" s="91"/>
      <c r="C278" s="91"/>
      <c r="D278" s="91"/>
      <c r="E278" s="91"/>
      <c r="F278" s="91"/>
      <c r="G278" s="91"/>
      <c r="H278" s="91"/>
      <c r="I278" s="91"/>
      <c r="K278" s="91"/>
    </row>
    <row r="279" spans="2:11" ht="12.75">
      <c r="B279" s="91"/>
      <c r="C279" s="91"/>
      <c r="D279" s="91"/>
      <c r="E279" s="91"/>
      <c r="F279" s="91"/>
      <c r="G279" s="91"/>
      <c r="H279" s="91"/>
      <c r="I279" s="91"/>
      <c r="K279" s="91"/>
    </row>
    <row r="280" spans="2:11" ht="12.75">
      <c r="B280" s="91"/>
      <c r="C280" s="91"/>
      <c r="D280" s="91"/>
      <c r="E280" s="91"/>
      <c r="F280" s="91"/>
      <c r="G280" s="91"/>
      <c r="H280" s="91"/>
      <c r="I280" s="91"/>
      <c r="K280" s="91"/>
    </row>
    <row r="281" spans="2:11" ht="12.75">
      <c r="B281" s="91"/>
      <c r="C281" s="91"/>
      <c r="D281" s="91"/>
      <c r="E281" s="91"/>
      <c r="F281" s="91"/>
      <c r="G281" s="91"/>
      <c r="H281" s="91"/>
      <c r="I281" s="91"/>
      <c r="K281" s="91"/>
    </row>
    <row r="282" spans="2:11" ht="12.75">
      <c r="B282" s="91"/>
      <c r="C282" s="91"/>
      <c r="D282" s="91"/>
      <c r="E282" s="91"/>
      <c r="F282" s="91"/>
      <c r="G282" s="91"/>
      <c r="H282" s="91"/>
      <c r="I282" s="91"/>
      <c r="K282" s="91"/>
    </row>
    <row r="283" spans="2:11" ht="12.75">
      <c r="B283" s="91"/>
      <c r="C283" s="91"/>
      <c r="D283" s="91"/>
      <c r="E283" s="91"/>
      <c r="F283" s="91"/>
      <c r="G283" s="91"/>
      <c r="H283" s="91"/>
      <c r="I283" s="91"/>
      <c r="K283" s="91"/>
    </row>
    <row r="284" spans="2:11" ht="12.75">
      <c r="B284" s="91"/>
      <c r="C284" s="91"/>
      <c r="D284" s="91"/>
      <c r="E284" s="91"/>
      <c r="F284" s="91"/>
      <c r="G284" s="91"/>
      <c r="H284" s="91"/>
      <c r="I284" s="91"/>
      <c r="K284" s="91"/>
    </row>
    <row r="285" spans="2:11" ht="12.75">
      <c r="B285" s="91"/>
      <c r="C285" s="91"/>
      <c r="D285" s="91"/>
      <c r="E285" s="91"/>
      <c r="F285" s="91"/>
      <c r="G285" s="91"/>
      <c r="H285" s="91"/>
      <c r="I285" s="91"/>
      <c r="K285" s="91"/>
    </row>
    <row r="286" spans="2:11" ht="12.75">
      <c r="B286" s="91"/>
      <c r="C286" s="91"/>
      <c r="D286" s="91"/>
      <c r="E286" s="91"/>
      <c r="F286" s="91"/>
      <c r="G286" s="91"/>
      <c r="H286" s="91"/>
      <c r="I286" s="91"/>
      <c r="K286" s="91"/>
    </row>
    <row r="287" spans="2:11" ht="12.75">
      <c r="B287" s="91"/>
      <c r="C287" s="91"/>
      <c r="D287" s="91"/>
      <c r="E287" s="91"/>
      <c r="F287" s="91"/>
      <c r="G287" s="91"/>
      <c r="H287" s="91"/>
      <c r="I287" s="91"/>
      <c r="K287" s="91"/>
    </row>
    <row r="288" spans="2:11" ht="12.75">
      <c r="B288" s="91"/>
      <c r="C288" s="91"/>
      <c r="D288" s="91"/>
      <c r="E288" s="91"/>
      <c r="F288" s="91"/>
      <c r="G288" s="91"/>
      <c r="H288" s="91"/>
      <c r="I288" s="91"/>
      <c r="K288" s="91"/>
    </row>
    <row r="289" spans="2:11" ht="12.75">
      <c r="B289" s="91"/>
      <c r="C289" s="91"/>
      <c r="D289" s="91"/>
      <c r="E289" s="91"/>
      <c r="F289" s="91"/>
      <c r="G289" s="91"/>
      <c r="H289" s="91"/>
      <c r="I289" s="91"/>
      <c r="K289" s="91"/>
    </row>
    <row r="290" spans="2:11" ht="12.75">
      <c r="B290" s="91"/>
      <c r="C290" s="91"/>
      <c r="D290" s="91"/>
      <c r="E290" s="91"/>
      <c r="F290" s="91"/>
      <c r="G290" s="91"/>
      <c r="H290" s="91"/>
      <c r="I290" s="91"/>
      <c r="K290" s="91"/>
    </row>
    <row r="291" spans="2:11" ht="12.75">
      <c r="B291" s="91"/>
      <c r="C291" s="91"/>
      <c r="D291" s="91"/>
      <c r="E291" s="91"/>
      <c r="F291" s="91"/>
      <c r="G291" s="91"/>
      <c r="H291" s="91"/>
      <c r="I291" s="91"/>
      <c r="K291" s="91"/>
    </row>
    <row r="292" spans="2:11" ht="12.75">
      <c r="B292" s="91"/>
      <c r="C292" s="91"/>
      <c r="D292" s="91"/>
      <c r="E292" s="91"/>
      <c r="F292" s="91"/>
      <c r="G292" s="91"/>
      <c r="H292" s="91"/>
      <c r="I292" s="91"/>
      <c r="K292" s="91"/>
    </row>
    <row r="293" spans="2:11" ht="12.75">
      <c r="B293" s="91"/>
      <c r="C293" s="91"/>
      <c r="D293" s="91"/>
      <c r="E293" s="91"/>
      <c r="F293" s="91"/>
      <c r="G293" s="91"/>
      <c r="H293" s="91"/>
      <c r="I293" s="91"/>
      <c r="K293" s="91"/>
    </row>
    <row r="294" spans="2:11" ht="12.75">
      <c r="B294" s="91"/>
      <c r="C294" s="91"/>
      <c r="D294" s="91"/>
      <c r="E294" s="91"/>
      <c r="F294" s="91"/>
      <c r="G294" s="91"/>
      <c r="H294" s="91"/>
      <c r="I294" s="91"/>
      <c r="K294" s="91"/>
    </row>
    <row r="295" spans="2:11" ht="12.75">
      <c r="B295" s="91"/>
      <c r="C295" s="91"/>
      <c r="D295" s="91"/>
      <c r="E295" s="91"/>
      <c r="F295" s="91"/>
      <c r="G295" s="91"/>
      <c r="H295" s="91"/>
      <c r="I295" s="91"/>
      <c r="K295" s="91"/>
    </row>
    <row r="296" spans="2:11" ht="12.75">
      <c r="B296" s="91"/>
      <c r="C296" s="91"/>
      <c r="D296" s="91"/>
      <c r="E296" s="91"/>
      <c r="F296" s="91"/>
      <c r="G296" s="91"/>
      <c r="H296" s="91"/>
      <c r="I296" s="91"/>
      <c r="K296" s="91"/>
    </row>
    <row r="297" spans="2:11" ht="12.75">
      <c r="B297" s="91"/>
      <c r="C297" s="91"/>
      <c r="D297" s="91"/>
      <c r="E297" s="91"/>
      <c r="F297" s="91"/>
      <c r="G297" s="91"/>
      <c r="H297" s="91"/>
      <c r="I297" s="91"/>
      <c r="K297" s="91"/>
    </row>
    <row r="298" spans="2:11" ht="12.75">
      <c r="B298" s="91"/>
      <c r="C298" s="91"/>
      <c r="D298" s="91"/>
      <c r="E298" s="91"/>
      <c r="F298" s="91"/>
      <c r="G298" s="91"/>
      <c r="H298" s="91"/>
      <c r="I298" s="91"/>
      <c r="K298" s="91"/>
    </row>
    <row r="299" spans="2:11" ht="12.75">
      <c r="B299" s="91"/>
      <c r="C299" s="91"/>
      <c r="D299" s="91"/>
      <c r="E299" s="91"/>
      <c r="F299" s="91"/>
      <c r="G299" s="91"/>
      <c r="H299" s="91"/>
      <c r="I299" s="91"/>
      <c r="K299" s="91"/>
    </row>
    <row r="300" spans="2:11" ht="12.75">
      <c r="B300" s="91"/>
      <c r="C300" s="91"/>
      <c r="D300" s="91"/>
      <c r="E300" s="91"/>
      <c r="F300" s="91"/>
      <c r="G300" s="91"/>
      <c r="H300" s="91"/>
      <c r="I300" s="91"/>
      <c r="K300" s="91"/>
    </row>
    <row r="301" spans="2:11" ht="12.75">
      <c r="B301" s="91"/>
      <c r="C301" s="91"/>
      <c r="D301" s="91"/>
      <c r="E301" s="91"/>
      <c r="F301" s="91"/>
      <c r="G301" s="91"/>
      <c r="H301" s="91"/>
      <c r="I301" s="91"/>
      <c r="K301" s="91"/>
    </row>
    <row r="302" spans="2:11" ht="12.75">
      <c r="B302" s="91"/>
      <c r="C302" s="91"/>
      <c r="D302" s="91"/>
      <c r="E302" s="91"/>
      <c r="F302" s="91"/>
      <c r="G302" s="91"/>
      <c r="H302" s="91"/>
      <c r="I302" s="91"/>
      <c r="K302" s="91"/>
    </row>
    <row r="303" spans="2:11" ht="12.75">
      <c r="B303" s="91"/>
      <c r="C303" s="91"/>
      <c r="D303" s="91"/>
      <c r="E303" s="91"/>
      <c r="F303" s="91"/>
      <c r="G303" s="91"/>
      <c r="H303" s="91"/>
      <c r="I303" s="91"/>
      <c r="K303" s="91"/>
    </row>
    <row r="304" spans="2:11" ht="12.75">
      <c r="B304" s="91"/>
      <c r="C304" s="91"/>
      <c r="D304" s="91"/>
      <c r="E304" s="91"/>
      <c r="F304" s="91"/>
      <c r="G304" s="91"/>
      <c r="H304" s="91"/>
      <c r="I304" s="91"/>
      <c r="K304" s="91"/>
    </row>
    <row r="305" spans="2:11" ht="12.75">
      <c r="B305" s="91"/>
      <c r="C305" s="91"/>
      <c r="D305" s="91"/>
      <c r="E305" s="91"/>
      <c r="F305" s="91"/>
      <c r="G305" s="91"/>
      <c r="H305" s="91"/>
      <c r="I305" s="91"/>
      <c r="K305" s="91"/>
    </row>
    <row r="306" spans="2:11" ht="12.75">
      <c r="B306" s="91"/>
      <c r="C306" s="91"/>
      <c r="D306" s="91"/>
      <c r="E306" s="91"/>
      <c r="F306" s="91"/>
      <c r="G306" s="91"/>
      <c r="H306" s="91"/>
      <c r="I306" s="91"/>
      <c r="K306" s="91"/>
    </row>
    <row r="307" spans="2:11" ht="12.75">
      <c r="B307" s="91"/>
      <c r="C307" s="91"/>
      <c r="D307" s="91"/>
      <c r="E307" s="91"/>
      <c r="F307" s="91"/>
      <c r="G307" s="91"/>
      <c r="H307" s="91"/>
      <c r="I307" s="91"/>
      <c r="K307" s="91"/>
    </row>
    <row r="308" spans="2:11" ht="12.75">
      <c r="B308" s="91"/>
      <c r="C308" s="91"/>
      <c r="D308" s="91"/>
      <c r="E308" s="91"/>
      <c r="F308" s="91"/>
      <c r="G308" s="91"/>
      <c r="H308" s="91"/>
      <c r="I308" s="91"/>
      <c r="K308" s="91"/>
    </row>
    <row r="309" spans="2:11" ht="12.75">
      <c r="B309" s="91"/>
      <c r="C309" s="91"/>
      <c r="D309" s="91"/>
      <c r="E309" s="91"/>
      <c r="F309" s="91"/>
      <c r="G309" s="91"/>
      <c r="H309" s="91"/>
      <c r="I309" s="91"/>
      <c r="K309" s="91"/>
    </row>
    <row r="310" spans="2:11" ht="12.75">
      <c r="B310" s="91"/>
      <c r="C310" s="91"/>
      <c r="D310" s="91"/>
      <c r="E310" s="91"/>
      <c r="F310" s="91"/>
      <c r="G310" s="91"/>
      <c r="H310" s="91"/>
      <c r="I310" s="91"/>
      <c r="K310" s="91"/>
    </row>
    <row r="311" spans="2:11" ht="12.75">
      <c r="B311" s="91"/>
      <c r="C311" s="91"/>
      <c r="D311" s="91"/>
      <c r="E311" s="91"/>
      <c r="F311" s="91"/>
      <c r="G311" s="91"/>
      <c r="H311" s="91"/>
      <c r="I311" s="91"/>
      <c r="K311" s="91"/>
    </row>
    <row r="312" spans="2:11" ht="12.75">
      <c r="B312" s="91"/>
      <c r="C312" s="91"/>
      <c r="D312" s="91"/>
      <c r="E312" s="91"/>
      <c r="F312" s="91"/>
      <c r="G312" s="91"/>
      <c r="H312" s="91"/>
      <c r="I312" s="91"/>
      <c r="K312" s="91"/>
    </row>
    <row r="313" spans="2:11" ht="12.75">
      <c r="B313" s="91"/>
      <c r="C313" s="91"/>
      <c r="D313" s="91"/>
      <c r="E313" s="91"/>
      <c r="F313" s="91"/>
      <c r="G313" s="91"/>
      <c r="H313" s="91"/>
      <c r="I313" s="91"/>
      <c r="K313" s="91"/>
    </row>
    <row r="314" spans="2:11" ht="12.75">
      <c r="B314" s="91"/>
      <c r="C314" s="91"/>
      <c r="D314" s="91"/>
      <c r="E314" s="91"/>
      <c r="F314" s="91"/>
      <c r="G314" s="91"/>
      <c r="H314" s="91"/>
      <c r="I314" s="91"/>
      <c r="K314" s="91"/>
    </row>
    <row r="315" spans="2:11" ht="12.75">
      <c r="B315" s="91"/>
      <c r="C315" s="91"/>
      <c r="D315" s="91"/>
      <c r="E315" s="91"/>
      <c r="F315" s="91"/>
      <c r="G315" s="91"/>
      <c r="H315" s="91"/>
      <c r="I315" s="91"/>
      <c r="K315" s="91"/>
    </row>
    <row r="316" spans="2:11" ht="12.75">
      <c r="B316" s="91"/>
      <c r="C316" s="91"/>
      <c r="D316" s="91"/>
      <c r="E316" s="91"/>
      <c r="F316" s="91"/>
      <c r="G316" s="91"/>
      <c r="H316" s="91"/>
      <c r="I316" s="91"/>
      <c r="K316" s="91"/>
    </row>
    <row r="317" spans="2:11" ht="12.75">
      <c r="B317" s="91"/>
      <c r="C317" s="91"/>
      <c r="D317" s="91"/>
      <c r="E317" s="91"/>
      <c r="F317" s="91"/>
      <c r="G317" s="91"/>
      <c r="H317" s="91"/>
      <c r="I317" s="91"/>
      <c r="K317" s="91"/>
    </row>
    <row r="318" spans="2:11" ht="12.75">
      <c r="B318" s="91"/>
      <c r="C318" s="91"/>
      <c r="D318" s="91"/>
      <c r="E318" s="91"/>
      <c r="F318" s="91"/>
      <c r="G318" s="91"/>
      <c r="H318" s="91"/>
      <c r="I318" s="91"/>
      <c r="K318" s="91"/>
    </row>
    <row r="319" spans="2:11" ht="12.75">
      <c r="B319" s="91"/>
      <c r="C319" s="91"/>
      <c r="D319" s="91"/>
      <c r="E319" s="91"/>
      <c r="F319" s="91"/>
      <c r="G319" s="91"/>
      <c r="H319" s="91"/>
      <c r="I319" s="91"/>
      <c r="K319" s="91"/>
    </row>
    <row r="320" spans="2:11" ht="12.75">
      <c r="B320" s="91"/>
      <c r="C320" s="91"/>
      <c r="D320" s="91"/>
      <c r="E320" s="91"/>
      <c r="F320" s="91"/>
      <c r="G320" s="91"/>
      <c r="H320" s="91"/>
      <c r="I320" s="91"/>
      <c r="K320" s="91"/>
    </row>
    <row r="321" spans="2:11" ht="12.75">
      <c r="B321" s="91"/>
      <c r="C321" s="91"/>
      <c r="D321" s="91"/>
      <c r="E321" s="91"/>
      <c r="F321" s="91"/>
      <c r="G321" s="91"/>
      <c r="H321" s="91"/>
      <c r="I321" s="91"/>
      <c r="K321" s="91"/>
    </row>
    <row r="322" spans="2:11" ht="12.75">
      <c r="B322" s="91"/>
      <c r="C322" s="91"/>
      <c r="D322" s="91"/>
      <c r="E322" s="91"/>
      <c r="F322" s="91"/>
      <c r="G322" s="91"/>
      <c r="H322" s="91"/>
      <c r="I322" s="91"/>
      <c r="K322" s="91"/>
    </row>
    <row r="323" spans="2:11" ht="12.75">
      <c r="B323" s="91"/>
      <c r="C323" s="91"/>
      <c r="D323" s="91"/>
      <c r="E323" s="91"/>
      <c r="F323" s="91"/>
      <c r="G323" s="91"/>
      <c r="H323" s="91"/>
      <c r="I323" s="91"/>
      <c r="K323" s="91"/>
    </row>
    <row r="324" spans="2:11" ht="12.75">
      <c r="B324" s="91"/>
      <c r="C324" s="91"/>
      <c r="D324" s="91"/>
      <c r="E324" s="91"/>
      <c r="F324" s="91"/>
      <c r="G324" s="91"/>
      <c r="H324" s="91"/>
      <c r="I324" s="91"/>
      <c r="K324" s="91"/>
    </row>
    <row r="325" spans="2:11" ht="12.75">
      <c r="B325" s="91"/>
      <c r="C325" s="91"/>
      <c r="D325" s="91"/>
      <c r="E325" s="91"/>
      <c r="F325" s="91"/>
      <c r="G325" s="91"/>
      <c r="H325" s="91"/>
      <c r="I325" s="91"/>
      <c r="K325" s="91"/>
    </row>
    <row r="326" spans="2:11" ht="12.75">
      <c r="B326" s="91"/>
      <c r="C326" s="91"/>
      <c r="D326" s="91"/>
      <c r="E326" s="91"/>
      <c r="F326" s="91"/>
      <c r="G326" s="91"/>
      <c r="H326" s="91"/>
      <c r="I326" s="91"/>
      <c r="K326" s="91"/>
    </row>
    <row r="327" spans="2:11" ht="12.75">
      <c r="B327" s="91"/>
      <c r="C327" s="91"/>
      <c r="D327" s="91"/>
      <c r="E327" s="91"/>
      <c r="F327" s="91"/>
      <c r="G327" s="91"/>
      <c r="H327" s="91"/>
      <c r="I327" s="91"/>
      <c r="K327" s="91"/>
    </row>
    <row r="328" spans="2:11" ht="12.75">
      <c r="B328" s="91"/>
      <c r="C328" s="91"/>
      <c r="D328" s="91"/>
      <c r="E328" s="91"/>
      <c r="F328" s="91"/>
      <c r="G328" s="91"/>
      <c r="H328" s="91"/>
      <c r="I328" s="91"/>
      <c r="K328" s="91"/>
    </row>
    <row r="329" spans="2:11" ht="12.75">
      <c r="B329" s="91"/>
      <c r="C329" s="91"/>
      <c r="D329" s="91"/>
      <c r="E329" s="91"/>
      <c r="F329" s="91"/>
      <c r="G329" s="91"/>
      <c r="H329" s="91"/>
      <c r="I329" s="91"/>
      <c r="K329" s="91"/>
    </row>
    <row r="330" spans="2:11" ht="12.75">
      <c r="B330" s="91"/>
      <c r="C330" s="91"/>
      <c r="D330" s="91"/>
      <c r="E330" s="91"/>
      <c r="F330" s="91"/>
      <c r="G330" s="91"/>
      <c r="H330" s="91"/>
      <c r="I330" s="91"/>
      <c r="K330" s="91"/>
    </row>
    <row r="331" spans="2:11" ht="12.75">
      <c r="B331" s="91"/>
      <c r="C331" s="91"/>
      <c r="D331" s="91"/>
      <c r="E331" s="91"/>
      <c r="F331" s="91"/>
      <c r="G331" s="91"/>
      <c r="H331" s="91"/>
      <c r="I331" s="91"/>
      <c r="K331" s="91"/>
    </row>
    <row r="332" spans="2:11" ht="12.75">
      <c r="B332" s="91"/>
      <c r="C332" s="91"/>
      <c r="D332" s="91"/>
      <c r="E332" s="91"/>
      <c r="F332" s="91"/>
      <c r="G332" s="91"/>
      <c r="H332" s="91"/>
      <c r="I332" s="91"/>
      <c r="K332" s="91"/>
    </row>
    <row r="333" spans="2:11" ht="12.75">
      <c r="B333" s="91"/>
      <c r="C333" s="91"/>
      <c r="D333" s="91"/>
      <c r="E333" s="91"/>
      <c r="F333" s="91"/>
      <c r="G333" s="91"/>
      <c r="H333" s="91"/>
      <c r="I333" s="91"/>
      <c r="K333" s="91"/>
    </row>
    <row r="334" spans="2:11" ht="12.75">
      <c r="B334" s="91"/>
      <c r="C334" s="91"/>
      <c r="D334" s="91"/>
      <c r="E334" s="91"/>
      <c r="F334" s="91"/>
      <c r="G334" s="91"/>
      <c r="H334" s="91"/>
      <c r="I334" s="91"/>
      <c r="K334" s="91"/>
    </row>
    <row r="335" spans="2:11" ht="12.75">
      <c r="B335" s="91"/>
      <c r="C335" s="91"/>
      <c r="D335" s="91"/>
      <c r="E335" s="91"/>
      <c r="F335" s="91"/>
      <c r="G335" s="91"/>
      <c r="H335" s="91"/>
      <c r="I335" s="91"/>
      <c r="K335" s="91"/>
    </row>
    <row r="336" spans="2:11" ht="12.75">
      <c r="B336" s="91"/>
      <c r="C336" s="91"/>
      <c r="D336" s="91"/>
      <c r="E336" s="91"/>
      <c r="F336" s="91"/>
      <c r="G336" s="91"/>
      <c r="H336" s="91"/>
      <c r="I336" s="91"/>
      <c r="K336" s="91"/>
    </row>
    <row r="337" spans="2:11" ht="12.75">
      <c r="B337" s="91"/>
      <c r="C337" s="91"/>
      <c r="D337" s="91"/>
      <c r="E337" s="91"/>
      <c r="F337" s="91"/>
      <c r="G337" s="91"/>
      <c r="H337" s="91"/>
      <c r="I337" s="91"/>
      <c r="K337" s="91"/>
    </row>
    <row r="338" spans="2:11" ht="12.75">
      <c r="B338" s="91"/>
      <c r="C338" s="91"/>
      <c r="D338" s="91"/>
      <c r="E338" s="91"/>
      <c r="F338" s="91"/>
      <c r="G338" s="91"/>
      <c r="H338" s="91"/>
      <c r="I338" s="91"/>
      <c r="K338" s="91"/>
    </row>
    <row r="339" spans="2:11" ht="12.75">
      <c r="B339" s="91"/>
      <c r="C339" s="91"/>
      <c r="D339" s="91"/>
      <c r="E339" s="91"/>
      <c r="F339" s="91"/>
      <c r="G339" s="91"/>
      <c r="H339" s="91"/>
      <c r="I339" s="91"/>
      <c r="K339" s="91"/>
    </row>
    <row r="340" spans="2:11" ht="12.75">
      <c r="B340" s="91"/>
      <c r="C340" s="91"/>
      <c r="D340" s="91"/>
      <c r="E340" s="91"/>
      <c r="F340" s="91"/>
      <c r="G340" s="91"/>
      <c r="H340" s="91"/>
      <c r="I340" s="91"/>
      <c r="K340" s="91"/>
    </row>
    <row r="341" spans="2:11" ht="12.75">
      <c r="B341" s="91"/>
      <c r="C341" s="91"/>
      <c r="D341" s="91"/>
      <c r="E341" s="91"/>
      <c r="F341" s="91"/>
      <c r="G341" s="91"/>
      <c r="H341" s="91"/>
      <c r="I341" s="91"/>
      <c r="K341" s="91"/>
    </row>
    <row r="342" spans="2:11" ht="12.75">
      <c r="B342" s="91"/>
      <c r="C342" s="91"/>
      <c r="D342" s="91"/>
      <c r="E342" s="91"/>
      <c r="F342" s="91"/>
      <c r="G342" s="91"/>
      <c r="H342" s="91"/>
      <c r="I342" s="91"/>
      <c r="K342" s="91"/>
    </row>
    <row r="343" spans="2:11" ht="12.75">
      <c r="B343" s="91"/>
      <c r="C343" s="91"/>
      <c r="D343" s="91"/>
      <c r="E343" s="91"/>
      <c r="F343" s="91"/>
      <c r="G343" s="91"/>
      <c r="H343" s="91"/>
      <c r="I343" s="91"/>
      <c r="K343" s="91"/>
    </row>
    <row r="344" spans="2:11" ht="12.75">
      <c r="B344" s="91"/>
      <c r="C344" s="91"/>
      <c r="D344" s="91"/>
      <c r="E344" s="91"/>
      <c r="F344" s="91"/>
      <c r="G344" s="91"/>
      <c r="H344" s="91"/>
      <c r="I344" s="91"/>
      <c r="K344" s="91"/>
    </row>
    <row r="345" spans="2:11" ht="12.75">
      <c r="B345" s="91"/>
      <c r="C345" s="91"/>
      <c r="D345" s="91"/>
      <c r="E345" s="91"/>
      <c r="F345" s="91"/>
      <c r="G345" s="91"/>
      <c r="H345" s="91"/>
      <c r="I345" s="91"/>
      <c r="K345" s="91"/>
    </row>
    <row r="346" spans="2:11" ht="12.75">
      <c r="B346" s="91"/>
      <c r="C346" s="91"/>
      <c r="D346" s="91"/>
      <c r="E346" s="91"/>
      <c r="F346" s="91"/>
      <c r="G346" s="91"/>
      <c r="H346" s="91"/>
      <c r="I346" s="91"/>
      <c r="K346" s="91"/>
    </row>
    <row r="347" spans="2:11" ht="12.75">
      <c r="B347" s="91"/>
      <c r="C347" s="91"/>
      <c r="D347" s="91"/>
      <c r="E347" s="91"/>
      <c r="F347" s="91"/>
      <c r="G347" s="91"/>
      <c r="H347" s="91"/>
      <c r="I347" s="91"/>
      <c r="K347" s="91"/>
    </row>
    <row r="348" spans="2:11" ht="12.75">
      <c r="B348" s="91"/>
      <c r="C348" s="91"/>
      <c r="D348" s="91"/>
      <c r="E348" s="91"/>
      <c r="F348" s="91"/>
      <c r="G348" s="91"/>
      <c r="H348" s="91"/>
      <c r="I348" s="91"/>
      <c r="K348" s="91"/>
    </row>
    <row r="349" spans="2:11" ht="12.75">
      <c r="B349" s="91"/>
      <c r="C349" s="91"/>
      <c r="D349" s="91"/>
      <c r="E349" s="91"/>
      <c r="F349" s="91"/>
      <c r="G349" s="91"/>
      <c r="H349" s="91"/>
      <c r="I349" s="91"/>
      <c r="K349" s="91"/>
    </row>
    <row r="350" spans="2:11" ht="12.75">
      <c r="B350" s="91"/>
      <c r="C350" s="91"/>
      <c r="D350" s="91"/>
      <c r="E350" s="91"/>
      <c r="F350" s="91"/>
      <c r="G350" s="91"/>
      <c r="H350" s="91"/>
      <c r="I350" s="91"/>
      <c r="K350" s="91"/>
    </row>
    <row r="351" spans="2:11" ht="12.75">
      <c r="B351" s="91"/>
      <c r="C351" s="91"/>
      <c r="D351" s="91"/>
      <c r="E351" s="91"/>
      <c r="F351" s="91"/>
      <c r="G351" s="91"/>
      <c r="H351" s="91"/>
      <c r="I351" s="91"/>
      <c r="K351" s="91"/>
    </row>
    <row r="352" spans="2:11" ht="12.75">
      <c r="B352" s="91"/>
      <c r="C352" s="91"/>
      <c r="D352" s="91"/>
      <c r="E352" s="91"/>
      <c r="F352" s="91"/>
      <c r="G352" s="91"/>
      <c r="H352" s="91"/>
      <c r="I352" s="91"/>
      <c r="K352" s="91"/>
    </row>
    <row r="353" spans="2:11" ht="12.75">
      <c r="B353" s="91"/>
      <c r="C353" s="91"/>
      <c r="D353" s="91"/>
      <c r="E353" s="91"/>
      <c r="F353" s="91"/>
      <c r="G353" s="91"/>
      <c r="H353" s="91"/>
      <c r="I353" s="91"/>
      <c r="K353" s="91"/>
    </row>
    <row r="354" spans="2:11" ht="12.75">
      <c r="B354" s="91"/>
      <c r="C354" s="91"/>
      <c r="D354" s="91"/>
      <c r="E354" s="91"/>
      <c r="F354" s="91"/>
      <c r="G354" s="91"/>
      <c r="H354" s="91"/>
      <c r="I354" s="91"/>
      <c r="K354" s="91"/>
    </row>
    <row r="355" spans="2:11" ht="12.75">
      <c r="B355" s="91"/>
      <c r="C355" s="91"/>
      <c r="D355" s="91"/>
      <c r="E355" s="91"/>
      <c r="F355" s="91"/>
      <c r="G355" s="91"/>
      <c r="H355" s="91"/>
      <c r="I355" s="91"/>
      <c r="K355" s="91"/>
    </row>
    <row r="356" spans="2:11" ht="12.75">
      <c r="B356" s="91"/>
      <c r="C356" s="91"/>
      <c r="D356" s="91"/>
      <c r="E356" s="91"/>
      <c r="F356" s="91"/>
      <c r="G356" s="91"/>
      <c r="H356" s="91"/>
      <c r="I356" s="91"/>
      <c r="K356" s="91"/>
    </row>
    <row r="357" spans="2:11" ht="12.75">
      <c r="B357" s="91"/>
      <c r="C357" s="91"/>
      <c r="D357" s="91"/>
      <c r="E357" s="91"/>
      <c r="F357" s="91"/>
      <c r="G357" s="91"/>
      <c r="H357" s="91"/>
      <c r="I357" s="91"/>
      <c r="K357" s="91"/>
    </row>
    <row r="358" spans="2:11" ht="12.75">
      <c r="B358" s="91"/>
      <c r="C358" s="91"/>
      <c r="D358" s="91"/>
      <c r="E358" s="91"/>
      <c r="F358" s="91"/>
      <c r="G358" s="91"/>
      <c r="H358" s="91"/>
      <c r="I358" s="91"/>
      <c r="K358" s="91"/>
    </row>
    <row r="359" spans="2:11" ht="12.75">
      <c r="B359" s="91"/>
      <c r="C359" s="91"/>
      <c r="D359" s="91"/>
      <c r="E359" s="91"/>
      <c r="F359" s="91"/>
      <c r="G359" s="91"/>
      <c r="H359" s="91"/>
      <c r="I359" s="91"/>
      <c r="K359" s="91"/>
    </row>
    <row r="360" spans="2:11" ht="12.75">
      <c r="B360" s="91"/>
      <c r="C360" s="91"/>
      <c r="D360" s="91"/>
      <c r="E360" s="91"/>
      <c r="F360" s="91"/>
      <c r="G360" s="91"/>
      <c r="H360" s="91"/>
      <c r="I360" s="91"/>
      <c r="K360" s="91"/>
    </row>
    <row r="361" spans="2:11" ht="12.75">
      <c r="B361" s="91"/>
      <c r="C361" s="91"/>
      <c r="D361" s="91"/>
      <c r="E361" s="91"/>
      <c r="F361" s="91"/>
      <c r="G361" s="91"/>
      <c r="H361" s="91"/>
      <c r="I361" s="91"/>
      <c r="K361" s="91"/>
    </row>
    <row r="362" spans="2:11" ht="12.75">
      <c r="B362" s="91"/>
      <c r="C362" s="91"/>
      <c r="D362" s="91"/>
      <c r="E362" s="91"/>
      <c r="F362" s="91"/>
      <c r="G362" s="91"/>
      <c r="H362" s="91"/>
      <c r="I362" s="91"/>
      <c r="K362" s="91"/>
    </row>
    <row r="363" spans="2:11" ht="12.75">
      <c r="B363" s="91"/>
      <c r="C363" s="91"/>
      <c r="D363" s="91"/>
      <c r="E363" s="91"/>
      <c r="F363" s="91"/>
      <c r="G363" s="91"/>
      <c r="H363" s="91"/>
      <c r="I363" s="91"/>
      <c r="K363" s="91"/>
    </row>
    <row r="364" spans="2:11" ht="12.75">
      <c r="B364" s="91"/>
      <c r="C364" s="91"/>
      <c r="D364" s="91"/>
      <c r="E364" s="91"/>
      <c r="F364" s="91"/>
      <c r="G364" s="91"/>
      <c r="H364" s="91"/>
      <c r="I364" s="91"/>
      <c r="K364" s="91"/>
    </row>
    <row r="365" spans="2:11" ht="12.75">
      <c r="B365" s="91"/>
      <c r="C365" s="91"/>
      <c r="D365" s="91"/>
      <c r="E365" s="91"/>
      <c r="F365" s="91"/>
      <c r="G365" s="91"/>
      <c r="H365" s="91"/>
      <c r="I365" s="91"/>
      <c r="K365" s="91"/>
    </row>
    <row r="366" spans="2:11" ht="12.75">
      <c r="B366" s="91"/>
      <c r="C366" s="91"/>
      <c r="D366" s="91"/>
      <c r="E366" s="91"/>
      <c r="F366" s="91"/>
      <c r="G366" s="91"/>
      <c r="H366" s="91"/>
      <c r="I366" s="91"/>
      <c r="K366" s="91"/>
    </row>
    <row r="367" spans="2:11" ht="12.75">
      <c r="B367" s="91"/>
      <c r="C367" s="91"/>
      <c r="D367" s="91"/>
      <c r="E367" s="91"/>
      <c r="F367" s="91"/>
      <c r="G367" s="91"/>
      <c r="H367" s="91"/>
      <c r="I367" s="91"/>
      <c r="K367" s="91"/>
    </row>
    <row r="368" spans="2:11" ht="12.75">
      <c r="B368" s="91"/>
      <c r="C368" s="91"/>
      <c r="D368" s="91"/>
      <c r="E368" s="91"/>
      <c r="F368" s="91"/>
      <c r="G368" s="91"/>
      <c r="H368" s="91"/>
      <c r="I368" s="91"/>
      <c r="K368" s="91"/>
    </row>
    <row r="369" spans="2:11" ht="12.75">
      <c r="B369" s="91"/>
      <c r="C369" s="91"/>
      <c r="D369" s="91"/>
      <c r="E369" s="91"/>
      <c r="F369" s="91"/>
      <c r="G369" s="91"/>
      <c r="H369" s="91"/>
      <c r="I369" s="91"/>
      <c r="K369" s="91"/>
    </row>
    <row r="370" spans="2:11" ht="12.75">
      <c r="B370" s="91"/>
      <c r="C370" s="91"/>
      <c r="D370" s="91"/>
      <c r="E370" s="91"/>
      <c r="F370" s="91"/>
      <c r="G370" s="91"/>
      <c r="H370" s="91"/>
      <c r="I370" s="91"/>
      <c r="K370" s="91"/>
    </row>
    <row r="371" spans="2:11" ht="12.75">
      <c r="B371" s="91"/>
      <c r="C371" s="91"/>
      <c r="D371" s="91"/>
      <c r="E371" s="91"/>
      <c r="F371" s="91"/>
      <c r="G371" s="91"/>
      <c r="H371" s="91"/>
      <c r="I371" s="91"/>
      <c r="K371" s="91"/>
    </row>
    <row r="372" spans="2:11" ht="12.75">
      <c r="B372" s="91"/>
      <c r="C372" s="91"/>
      <c r="D372" s="91"/>
      <c r="E372" s="91"/>
      <c r="F372" s="91"/>
      <c r="G372" s="91"/>
      <c r="H372" s="91"/>
      <c r="I372" s="91"/>
      <c r="K372" s="91"/>
    </row>
    <row r="373" spans="2:11" ht="12.75">
      <c r="B373" s="91"/>
      <c r="C373" s="91"/>
      <c r="D373" s="91"/>
      <c r="E373" s="91"/>
      <c r="F373" s="91"/>
      <c r="G373" s="91"/>
      <c r="H373" s="91"/>
      <c r="I373" s="91"/>
      <c r="K373" s="91"/>
    </row>
    <row r="374" spans="2:11" ht="12.75">
      <c r="B374" s="91"/>
      <c r="C374" s="91"/>
      <c r="D374" s="91"/>
      <c r="E374" s="91"/>
      <c r="F374" s="91"/>
      <c r="G374" s="91"/>
      <c r="H374" s="91"/>
      <c r="I374" s="91"/>
      <c r="K374" s="91"/>
    </row>
    <row r="375" spans="2:11" ht="12.75">
      <c r="B375" s="91"/>
      <c r="C375" s="91"/>
      <c r="D375" s="91"/>
      <c r="E375" s="91"/>
      <c r="F375" s="91"/>
      <c r="G375" s="91"/>
      <c r="H375" s="91"/>
      <c r="I375" s="91"/>
      <c r="K375" s="91"/>
    </row>
    <row r="376" spans="2:11" ht="12.75">
      <c r="B376" s="91"/>
      <c r="C376" s="91"/>
      <c r="D376" s="91"/>
      <c r="E376" s="91"/>
      <c r="F376" s="91"/>
      <c r="G376" s="91"/>
      <c r="H376" s="91"/>
      <c r="I376" s="91"/>
      <c r="K376" s="91"/>
    </row>
    <row r="377" spans="2:11" ht="12.75">
      <c r="B377" s="91"/>
      <c r="C377" s="91"/>
      <c r="D377" s="91"/>
      <c r="E377" s="91"/>
      <c r="F377" s="91"/>
      <c r="G377" s="91"/>
      <c r="H377" s="91"/>
      <c r="I377" s="91"/>
      <c r="K377" s="91"/>
    </row>
    <row r="378" spans="2:11" ht="12.75">
      <c r="B378" s="91"/>
      <c r="C378" s="91"/>
      <c r="D378" s="91"/>
      <c r="E378" s="91"/>
      <c r="F378" s="91"/>
      <c r="G378" s="91"/>
      <c r="H378" s="91"/>
      <c r="I378" s="91"/>
      <c r="K378" s="91"/>
    </row>
    <row r="379" spans="2:11" ht="12.75">
      <c r="B379" s="91"/>
      <c r="C379" s="91"/>
      <c r="D379" s="91"/>
      <c r="E379" s="91"/>
      <c r="F379" s="91"/>
      <c r="G379" s="91"/>
      <c r="H379" s="91"/>
      <c r="I379" s="91"/>
      <c r="K379" s="91"/>
    </row>
    <row r="380" spans="2:11" ht="12.75">
      <c r="B380" s="91"/>
      <c r="C380" s="91"/>
      <c r="D380" s="91"/>
      <c r="E380" s="91"/>
      <c r="F380" s="91"/>
      <c r="G380" s="91"/>
      <c r="H380" s="91"/>
      <c r="I380" s="91"/>
      <c r="K380" s="91"/>
    </row>
    <row r="381" spans="2:11" ht="12.75">
      <c r="B381" s="91"/>
      <c r="C381" s="91"/>
      <c r="D381" s="91"/>
      <c r="E381" s="91"/>
      <c r="F381" s="91"/>
      <c r="G381" s="91"/>
      <c r="H381" s="91"/>
      <c r="I381" s="91"/>
      <c r="K381" s="91"/>
    </row>
    <row r="382" spans="2:11" ht="12.75">
      <c r="B382" s="91"/>
      <c r="C382" s="91"/>
      <c r="D382" s="91"/>
      <c r="E382" s="91"/>
      <c r="F382" s="91"/>
      <c r="G382" s="91"/>
      <c r="H382" s="91"/>
      <c r="I382" s="91"/>
      <c r="K382" s="91"/>
    </row>
    <row r="383" spans="2:11" ht="12.75">
      <c r="B383" s="91"/>
      <c r="C383" s="91"/>
      <c r="D383" s="91"/>
      <c r="E383" s="91"/>
      <c r="F383" s="91"/>
      <c r="G383" s="91"/>
      <c r="H383" s="91"/>
      <c r="I383" s="91"/>
      <c r="K383" s="91"/>
    </row>
    <row r="384" spans="2:11" ht="12.75">
      <c r="B384" s="91"/>
      <c r="C384" s="91"/>
      <c r="D384" s="91"/>
      <c r="E384" s="91"/>
      <c r="F384" s="91"/>
      <c r="G384" s="91"/>
      <c r="H384" s="91"/>
      <c r="I384" s="91"/>
      <c r="K384" s="91"/>
    </row>
    <row r="385" spans="2:11" ht="12.75">
      <c r="B385" s="91"/>
      <c r="C385" s="91"/>
      <c r="D385" s="91"/>
      <c r="E385" s="91"/>
      <c r="F385" s="91"/>
      <c r="G385" s="91"/>
      <c r="H385" s="91"/>
      <c r="I385" s="91"/>
      <c r="K385" s="91"/>
    </row>
    <row r="386" spans="2:11" ht="12.75">
      <c r="B386" s="91"/>
      <c r="C386" s="91"/>
      <c r="D386" s="91"/>
      <c r="E386" s="91"/>
      <c r="F386" s="91"/>
      <c r="G386" s="91"/>
      <c r="H386" s="91"/>
      <c r="I386" s="91"/>
      <c r="K386" s="91"/>
    </row>
    <row r="387" spans="2:11" ht="12.75">
      <c r="B387" s="91"/>
      <c r="C387" s="91"/>
      <c r="D387" s="91"/>
      <c r="E387" s="91"/>
      <c r="F387" s="91"/>
      <c r="G387" s="91"/>
      <c r="H387" s="91"/>
      <c r="I387" s="91"/>
      <c r="K387" s="91"/>
    </row>
    <row r="388" spans="2:11" ht="12.75">
      <c r="B388" s="91"/>
      <c r="C388" s="91"/>
      <c r="D388" s="91"/>
      <c r="E388" s="91"/>
      <c r="F388" s="91"/>
      <c r="G388" s="91"/>
      <c r="H388" s="91"/>
      <c r="I388" s="91"/>
      <c r="K388" s="91"/>
    </row>
    <row r="389" spans="2:11" ht="12.75">
      <c r="B389" s="91"/>
      <c r="C389" s="91"/>
      <c r="D389" s="91"/>
      <c r="E389" s="91"/>
      <c r="F389" s="91"/>
      <c r="G389" s="91"/>
      <c r="H389" s="91"/>
      <c r="I389" s="91"/>
      <c r="K389" s="91"/>
    </row>
    <row r="390" spans="2:11" ht="12.75">
      <c r="B390" s="91"/>
      <c r="C390" s="91"/>
      <c r="D390" s="91"/>
      <c r="E390" s="91"/>
      <c r="F390" s="91"/>
      <c r="G390" s="91"/>
      <c r="H390" s="91"/>
      <c r="I390" s="91"/>
      <c r="K390" s="91"/>
    </row>
    <row r="391" spans="2:11" ht="12.75">
      <c r="B391" s="91"/>
      <c r="C391" s="91"/>
      <c r="D391" s="91"/>
      <c r="E391" s="91"/>
      <c r="F391" s="91"/>
      <c r="G391" s="91"/>
      <c r="H391" s="91"/>
      <c r="I391" s="91"/>
      <c r="K391" s="91"/>
    </row>
    <row r="392" spans="2:11" ht="12.75">
      <c r="B392" s="91"/>
      <c r="C392" s="91"/>
      <c r="D392" s="91"/>
      <c r="E392" s="91"/>
      <c r="F392" s="91"/>
      <c r="G392" s="91"/>
      <c r="H392" s="91"/>
      <c r="I392" s="91"/>
      <c r="K392" s="91"/>
    </row>
    <row r="393" spans="2:11" ht="12.75">
      <c r="B393" s="91"/>
      <c r="C393" s="91"/>
      <c r="D393" s="91"/>
      <c r="E393" s="91"/>
      <c r="F393" s="91"/>
      <c r="G393" s="91"/>
      <c r="H393" s="91"/>
      <c r="I393" s="91"/>
      <c r="K393" s="91"/>
    </row>
    <row r="394" spans="2:11" ht="12.75">
      <c r="B394" s="91"/>
      <c r="C394" s="91"/>
      <c r="D394" s="91"/>
      <c r="E394" s="91"/>
      <c r="F394" s="91"/>
      <c r="G394" s="91"/>
      <c r="H394" s="91"/>
      <c r="I394" s="91"/>
      <c r="K394" s="91"/>
    </row>
    <row r="395" spans="2:11" ht="12.75">
      <c r="B395" s="91"/>
      <c r="C395" s="91"/>
      <c r="D395" s="91"/>
      <c r="E395" s="91"/>
      <c r="F395" s="91"/>
      <c r="G395" s="91"/>
      <c r="H395" s="91"/>
      <c r="I395" s="91"/>
      <c r="K395" s="91"/>
    </row>
    <row r="396" spans="2:11" ht="12.75">
      <c r="B396" s="91"/>
      <c r="C396" s="91"/>
      <c r="D396" s="91"/>
      <c r="E396" s="91"/>
      <c r="F396" s="91"/>
      <c r="G396" s="91"/>
      <c r="H396" s="91"/>
      <c r="I396" s="91"/>
      <c r="K396" s="91"/>
    </row>
    <row r="397" spans="2:11" ht="12.75">
      <c r="B397" s="91"/>
      <c r="C397" s="91"/>
      <c r="D397" s="91"/>
      <c r="E397" s="91"/>
      <c r="F397" s="91"/>
      <c r="G397" s="91"/>
      <c r="H397" s="91"/>
      <c r="I397" s="91"/>
      <c r="K397" s="91"/>
    </row>
    <row r="398" spans="2:11" ht="12.75">
      <c r="B398" s="91"/>
      <c r="C398" s="91"/>
      <c r="D398" s="91"/>
      <c r="E398" s="91"/>
      <c r="F398" s="91"/>
      <c r="G398" s="91"/>
      <c r="H398" s="91"/>
      <c r="I398" s="91"/>
      <c r="K398" s="91"/>
    </row>
    <row r="399" spans="2:11" ht="12.75">
      <c r="B399" s="91"/>
      <c r="C399" s="91"/>
      <c r="D399" s="91"/>
      <c r="E399" s="91"/>
      <c r="F399" s="91"/>
      <c r="G399" s="91"/>
      <c r="H399" s="91"/>
      <c r="I399" s="91"/>
      <c r="K399" s="91"/>
    </row>
    <row r="400" spans="2:11" ht="12.75">
      <c r="B400" s="91"/>
      <c r="C400" s="91"/>
      <c r="D400" s="91"/>
      <c r="E400" s="91"/>
      <c r="F400" s="91"/>
      <c r="G400" s="91"/>
      <c r="H400" s="91"/>
      <c r="I400" s="91"/>
      <c r="K400" s="91"/>
    </row>
    <row r="401" spans="2:11" ht="12.75">
      <c r="B401" s="91"/>
      <c r="C401" s="91"/>
      <c r="D401" s="91"/>
      <c r="E401" s="91"/>
      <c r="F401" s="91"/>
      <c r="G401" s="91"/>
      <c r="H401" s="91"/>
      <c r="I401" s="91"/>
      <c r="K401" s="91"/>
    </row>
    <row r="402" spans="2:11" ht="12.75">
      <c r="B402" s="91"/>
      <c r="C402" s="91"/>
      <c r="D402" s="91"/>
      <c r="E402" s="91"/>
      <c r="F402" s="91"/>
      <c r="G402" s="91"/>
      <c r="H402" s="91"/>
      <c r="I402" s="91"/>
      <c r="K402" s="91"/>
    </row>
    <row r="403" spans="2:11" ht="12.75">
      <c r="B403" s="91"/>
      <c r="C403" s="91"/>
      <c r="D403" s="91"/>
      <c r="E403" s="91"/>
      <c r="F403" s="91"/>
      <c r="G403" s="91"/>
      <c r="H403" s="91"/>
      <c r="I403" s="91"/>
      <c r="K403" s="91"/>
    </row>
    <row r="404" spans="2:11" ht="12.75">
      <c r="B404" s="91"/>
      <c r="C404" s="91"/>
      <c r="D404" s="91"/>
      <c r="E404" s="91"/>
      <c r="F404" s="91"/>
      <c r="G404" s="91"/>
      <c r="H404" s="91"/>
      <c r="I404" s="91"/>
      <c r="K404" s="91"/>
    </row>
    <row r="405" spans="2:11" ht="12.75">
      <c r="B405" s="91"/>
      <c r="C405" s="91"/>
      <c r="D405" s="91"/>
      <c r="E405" s="91"/>
      <c r="F405" s="91"/>
      <c r="G405" s="91"/>
      <c r="H405" s="91"/>
      <c r="I405" s="91"/>
      <c r="K405" s="91"/>
    </row>
    <row r="406" spans="2:11" ht="12.75">
      <c r="B406" s="91"/>
      <c r="C406" s="91"/>
      <c r="D406" s="91"/>
      <c r="E406" s="91"/>
      <c r="F406" s="91"/>
      <c r="G406" s="91"/>
      <c r="H406" s="91"/>
      <c r="I406" s="91"/>
      <c r="K406" s="91"/>
    </row>
    <row r="407" spans="2:11" ht="12.75">
      <c r="B407" s="91"/>
      <c r="C407" s="91"/>
      <c r="D407" s="91"/>
      <c r="E407" s="91"/>
      <c r="F407" s="91"/>
      <c r="G407" s="91"/>
      <c r="H407" s="91"/>
      <c r="I407" s="91"/>
      <c r="K407" s="91"/>
    </row>
    <row r="408" spans="2:11" ht="12.75">
      <c r="B408" s="91"/>
      <c r="C408" s="91"/>
      <c r="D408" s="91"/>
      <c r="E408" s="91"/>
      <c r="F408" s="91"/>
      <c r="G408" s="91"/>
      <c r="H408" s="91"/>
      <c r="I408" s="91"/>
      <c r="K408" s="91"/>
    </row>
    <row r="409" spans="2:11" ht="12.75">
      <c r="B409" s="91"/>
      <c r="C409" s="91"/>
      <c r="D409" s="91"/>
      <c r="E409" s="91"/>
      <c r="F409" s="91"/>
      <c r="G409" s="91"/>
      <c r="H409" s="91"/>
      <c r="I409" s="91"/>
      <c r="K409" s="91"/>
    </row>
    <row r="410" spans="2:11" ht="12.75">
      <c r="B410" s="91"/>
      <c r="C410" s="91"/>
      <c r="D410" s="91"/>
      <c r="E410" s="91"/>
      <c r="F410" s="91"/>
      <c r="G410" s="91"/>
      <c r="H410" s="91"/>
      <c r="I410" s="91"/>
      <c r="K410" s="91"/>
    </row>
    <row r="411" spans="2:11" ht="12.75">
      <c r="B411" s="91"/>
      <c r="C411" s="91"/>
      <c r="D411" s="91"/>
      <c r="E411" s="91"/>
      <c r="F411" s="91"/>
      <c r="G411" s="91"/>
      <c r="H411" s="91"/>
      <c r="I411" s="91"/>
      <c r="K411" s="91"/>
    </row>
    <row r="412" spans="2:11" ht="12.75">
      <c r="B412" s="91"/>
      <c r="C412" s="91"/>
      <c r="D412" s="91"/>
      <c r="E412" s="91"/>
      <c r="F412" s="91"/>
      <c r="G412" s="91"/>
      <c r="H412" s="91"/>
      <c r="I412" s="91"/>
      <c r="K412" s="91"/>
    </row>
    <row r="413" spans="2:11" ht="12.75">
      <c r="B413" s="91"/>
      <c r="C413" s="91"/>
      <c r="D413" s="91"/>
      <c r="E413" s="91"/>
      <c r="F413" s="91"/>
      <c r="G413" s="91"/>
      <c r="H413" s="91"/>
      <c r="I413" s="91"/>
      <c r="K413" s="91"/>
    </row>
    <row r="414" spans="2:11" ht="12.75">
      <c r="B414" s="91"/>
      <c r="C414" s="91"/>
      <c r="D414" s="91"/>
      <c r="E414" s="91"/>
      <c r="F414" s="91"/>
      <c r="G414" s="91"/>
      <c r="H414" s="91"/>
      <c r="I414" s="91"/>
      <c r="K414" s="91"/>
    </row>
    <row r="415" spans="2:11" ht="12.75">
      <c r="B415" s="91"/>
      <c r="C415" s="91"/>
      <c r="D415" s="91"/>
      <c r="E415" s="91"/>
      <c r="F415" s="91"/>
      <c r="G415" s="91"/>
      <c r="H415" s="91"/>
      <c r="I415" s="91"/>
      <c r="K415" s="91"/>
    </row>
    <row r="416" spans="2:11" ht="12.75">
      <c r="B416" s="91"/>
      <c r="C416" s="91"/>
      <c r="D416" s="91"/>
      <c r="E416" s="91"/>
      <c r="F416" s="91"/>
      <c r="G416" s="91"/>
      <c r="H416" s="91"/>
      <c r="I416" s="91"/>
      <c r="K416" s="91"/>
    </row>
    <row r="417" spans="2:11" ht="12.75">
      <c r="B417" s="91"/>
      <c r="C417" s="91"/>
      <c r="D417" s="91"/>
      <c r="E417" s="91"/>
      <c r="F417" s="91"/>
      <c r="G417" s="91"/>
      <c r="H417" s="91"/>
      <c r="I417" s="91"/>
      <c r="K417" s="91"/>
    </row>
    <row r="418" spans="2:11" ht="12.75">
      <c r="B418" s="91"/>
      <c r="C418" s="91"/>
      <c r="D418" s="91"/>
      <c r="E418" s="91"/>
      <c r="F418" s="91"/>
      <c r="G418" s="91"/>
      <c r="H418" s="91"/>
      <c r="I418" s="91"/>
      <c r="K418" s="91"/>
    </row>
    <row r="419" spans="2:11" ht="12.75">
      <c r="B419" s="91"/>
      <c r="C419" s="91"/>
      <c r="D419" s="91"/>
      <c r="E419" s="91"/>
      <c r="F419" s="91"/>
      <c r="G419" s="91"/>
      <c r="H419" s="91"/>
      <c r="I419" s="91"/>
      <c r="K419" s="91"/>
    </row>
    <row r="420" spans="2:11" ht="12.75">
      <c r="B420" s="91"/>
      <c r="C420" s="91"/>
      <c r="D420" s="91"/>
      <c r="E420" s="91"/>
      <c r="F420" s="91"/>
      <c r="G420" s="91"/>
      <c r="H420" s="91"/>
      <c r="I420" s="91"/>
      <c r="K420" s="91"/>
    </row>
    <row r="421" spans="2:11" ht="12.75">
      <c r="B421" s="91"/>
      <c r="C421" s="91"/>
      <c r="D421" s="91"/>
      <c r="E421" s="91"/>
      <c r="F421" s="91"/>
      <c r="G421" s="91"/>
      <c r="H421" s="91"/>
      <c r="I421" s="91"/>
      <c r="K421" s="91"/>
    </row>
    <row r="422" spans="2:11" ht="12.75">
      <c r="B422" s="91"/>
      <c r="C422" s="91"/>
      <c r="D422" s="91"/>
      <c r="E422" s="91"/>
      <c r="F422" s="91"/>
      <c r="G422" s="91"/>
      <c r="H422" s="91"/>
      <c r="I422" s="91"/>
      <c r="K422" s="91"/>
    </row>
    <row r="423" spans="2:11" ht="12.75">
      <c r="B423" s="91"/>
      <c r="C423" s="91"/>
      <c r="D423" s="91"/>
      <c r="E423" s="91"/>
      <c r="F423" s="91"/>
      <c r="G423" s="91"/>
      <c r="H423" s="91"/>
      <c r="I423" s="91"/>
      <c r="K423" s="91"/>
    </row>
    <row r="424" spans="2:11" ht="12.75">
      <c r="B424" s="91"/>
      <c r="C424" s="91"/>
      <c r="D424" s="91"/>
      <c r="E424" s="91"/>
      <c r="F424" s="91"/>
      <c r="G424" s="91"/>
      <c r="H424" s="91"/>
      <c r="I424" s="91"/>
      <c r="K424" s="91"/>
    </row>
    <row r="425" spans="2:11" ht="12.75">
      <c r="B425" s="91"/>
      <c r="C425" s="91"/>
      <c r="D425" s="91"/>
      <c r="E425" s="91"/>
      <c r="F425" s="91"/>
      <c r="G425" s="91"/>
      <c r="H425" s="91"/>
      <c r="I425" s="91"/>
      <c r="K425" s="91"/>
    </row>
    <row r="426" spans="2:11" ht="12.75">
      <c r="B426" s="91"/>
      <c r="C426" s="91"/>
      <c r="D426" s="91"/>
      <c r="E426" s="91"/>
      <c r="F426" s="91"/>
      <c r="G426" s="91"/>
      <c r="H426" s="91"/>
      <c r="I426" s="91"/>
      <c r="K426" s="91"/>
    </row>
    <row r="427" spans="2:11" ht="12.75">
      <c r="B427" s="91"/>
      <c r="C427" s="91"/>
      <c r="D427" s="91"/>
      <c r="E427" s="91"/>
      <c r="F427" s="91"/>
      <c r="G427" s="91"/>
      <c r="H427" s="91"/>
      <c r="I427" s="91"/>
      <c r="K427" s="91"/>
    </row>
    <row r="428" spans="2:11" ht="12.75">
      <c r="B428" s="91"/>
      <c r="C428" s="91"/>
      <c r="D428" s="91"/>
      <c r="E428" s="91"/>
      <c r="F428" s="91"/>
      <c r="G428" s="91"/>
      <c r="H428" s="91"/>
      <c r="I428" s="91"/>
      <c r="K428" s="91"/>
    </row>
    <row r="429" spans="2:11" ht="12.75">
      <c r="B429" s="91"/>
      <c r="C429" s="91"/>
      <c r="D429" s="91"/>
      <c r="E429" s="91"/>
      <c r="F429" s="91"/>
      <c r="G429" s="91"/>
      <c r="H429" s="91"/>
      <c r="I429" s="91"/>
      <c r="K429" s="91"/>
    </row>
    <row r="430" spans="2:11" ht="12.75">
      <c r="B430" s="91"/>
      <c r="C430" s="91"/>
      <c r="D430" s="91"/>
      <c r="E430" s="91"/>
      <c r="F430" s="91"/>
      <c r="G430" s="91"/>
      <c r="H430" s="91"/>
      <c r="I430" s="91"/>
      <c r="K430" s="91"/>
    </row>
    <row r="431" spans="2:11" ht="12.75">
      <c r="B431" s="91"/>
      <c r="C431" s="91"/>
      <c r="D431" s="91"/>
      <c r="E431" s="91"/>
      <c r="F431" s="91"/>
      <c r="G431" s="91"/>
      <c r="H431" s="91"/>
      <c r="I431" s="91"/>
      <c r="K431" s="91"/>
    </row>
    <row r="432" spans="2:11" ht="12.75">
      <c r="B432" s="91"/>
      <c r="C432" s="91"/>
      <c r="D432" s="91"/>
      <c r="E432" s="91"/>
      <c r="F432" s="91"/>
      <c r="G432" s="91"/>
      <c r="H432" s="91"/>
      <c r="I432" s="91"/>
      <c r="K432" s="91"/>
    </row>
    <row r="433" spans="2:11" ht="12.75">
      <c r="B433" s="91"/>
      <c r="C433" s="91"/>
      <c r="D433" s="91"/>
      <c r="E433" s="91"/>
      <c r="F433" s="91"/>
      <c r="G433" s="91"/>
      <c r="H433" s="91"/>
      <c r="I433" s="91"/>
      <c r="K433" s="91"/>
    </row>
    <row r="434" spans="2:11" ht="12.75">
      <c r="B434" s="91"/>
      <c r="C434" s="91"/>
      <c r="D434" s="91"/>
      <c r="E434" s="91"/>
      <c r="F434" s="91"/>
      <c r="G434" s="91"/>
      <c r="H434" s="91"/>
      <c r="I434" s="91"/>
      <c r="K434" s="91"/>
    </row>
    <row r="435" spans="2:11" ht="12.75">
      <c r="B435" s="91"/>
      <c r="C435" s="91"/>
      <c r="D435" s="91"/>
      <c r="E435" s="91"/>
      <c r="F435" s="91"/>
      <c r="G435" s="91"/>
      <c r="H435" s="91"/>
      <c r="I435" s="91"/>
      <c r="K435" s="91"/>
    </row>
    <row r="436" spans="2:11" ht="12.75">
      <c r="B436" s="91"/>
      <c r="C436" s="91"/>
      <c r="D436" s="91"/>
      <c r="E436" s="91"/>
      <c r="F436" s="91"/>
      <c r="G436" s="91"/>
      <c r="H436" s="91"/>
      <c r="I436" s="91"/>
      <c r="K436" s="91"/>
    </row>
    <row r="437" spans="2:11" ht="12.75">
      <c r="B437" s="91"/>
      <c r="C437" s="91"/>
      <c r="D437" s="91"/>
      <c r="E437" s="91"/>
      <c r="F437" s="91"/>
      <c r="G437" s="91"/>
      <c r="H437" s="91"/>
      <c r="I437" s="91"/>
      <c r="K437" s="91"/>
    </row>
    <row r="438" spans="2:11" ht="12.75">
      <c r="B438" s="91"/>
      <c r="C438" s="91"/>
      <c r="D438" s="91"/>
      <c r="E438" s="91"/>
      <c r="F438" s="91"/>
      <c r="G438" s="91"/>
      <c r="H438" s="91"/>
      <c r="I438" s="91"/>
      <c r="K438" s="91"/>
    </row>
    <row r="439" spans="2:11" ht="12.75">
      <c r="B439" s="91"/>
      <c r="C439" s="91"/>
      <c r="D439" s="91"/>
      <c r="E439" s="91"/>
      <c r="F439" s="91"/>
      <c r="G439" s="91"/>
      <c r="H439" s="91"/>
      <c r="I439" s="91"/>
      <c r="K439" s="91"/>
    </row>
    <row r="440" spans="2:11" ht="12.75">
      <c r="B440" s="91"/>
      <c r="C440" s="91"/>
      <c r="D440" s="91"/>
      <c r="E440" s="91"/>
      <c r="F440" s="91"/>
      <c r="G440" s="91"/>
      <c r="H440" s="91"/>
      <c r="I440" s="91"/>
      <c r="K440" s="91"/>
    </row>
    <row r="441" spans="2:11" ht="12.75">
      <c r="B441" s="91"/>
      <c r="C441" s="91"/>
      <c r="D441" s="91"/>
      <c r="E441" s="91"/>
      <c r="F441" s="91"/>
      <c r="G441" s="91"/>
      <c r="H441" s="91"/>
      <c r="I441" s="91"/>
      <c r="K441" s="91"/>
    </row>
    <row r="442" spans="2:11" ht="12.75">
      <c r="B442" s="91"/>
      <c r="C442" s="91"/>
      <c r="D442" s="91"/>
      <c r="E442" s="91"/>
      <c r="F442" s="91"/>
      <c r="G442" s="91"/>
      <c r="H442" s="91"/>
      <c r="I442" s="91"/>
      <c r="K442" s="91"/>
    </row>
    <row r="443" spans="2:11" ht="12.75">
      <c r="B443" s="91"/>
      <c r="C443" s="91"/>
      <c r="D443" s="91"/>
      <c r="E443" s="91"/>
      <c r="F443" s="91"/>
      <c r="G443" s="91"/>
      <c r="H443" s="91"/>
      <c r="I443" s="91"/>
      <c r="K443" s="91"/>
    </row>
    <row r="444" spans="2:11" ht="12.75">
      <c r="B444" s="91"/>
      <c r="C444" s="91"/>
      <c r="D444" s="91"/>
      <c r="E444" s="91"/>
      <c r="F444" s="91"/>
      <c r="G444" s="91"/>
      <c r="H444" s="91"/>
      <c r="I444" s="91"/>
      <c r="K444" s="91"/>
    </row>
    <row r="445" spans="2:11" ht="12.75">
      <c r="B445" s="91"/>
      <c r="C445" s="91"/>
      <c r="D445" s="91"/>
      <c r="E445" s="91"/>
      <c r="F445" s="91"/>
      <c r="G445" s="91"/>
      <c r="H445" s="91"/>
      <c r="I445" s="91"/>
      <c r="K445" s="91"/>
    </row>
    <row r="446" spans="2:11" ht="12.75">
      <c r="B446" s="91"/>
      <c r="C446" s="91"/>
      <c r="D446" s="91"/>
      <c r="E446" s="91"/>
      <c r="F446" s="91"/>
      <c r="G446" s="91"/>
      <c r="H446" s="91"/>
      <c r="I446" s="91"/>
      <c r="K446" s="91"/>
    </row>
    <row r="447" spans="2:11" ht="12.75">
      <c r="B447" s="91"/>
      <c r="C447" s="91"/>
      <c r="D447" s="91"/>
      <c r="E447" s="91"/>
      <c r="F447" s="91"/>
      <c r="G447" s="91"/>
      <c r="H447" s="91"/>
      <c r="I447" s="91"/>
      <c r="K447" s="91"/>
    </row>
    <row r="448" spans="2:11" ht="12.75">
      <c r="B448" s="91"/>
      <c r="C448" s="91"/>
      <c r="D448" s="91"/>
      <c r="E448" s="91"/>
      <c r="F448" s="91"/>
      <c r="G448" s="91"/>
      <c r="H448" s="91"/>
      <c r="I448" s="91"/>
      <c r="K448" s="91"/>
    </row>
    <row r="449" spans="2:11" ht="12.75">
      <c r="B449" s="91"/>
      <c r="C449" s="91"/>
      <c r="D449" s="91"/>
      <c r="E449" s="91"/>
      <c r="F449" s="91"/>
      <c r="G449" s="91"/>
      <c r="H449" s="91"/>
      <c r="I449" s="91"/>
      <c r="K449" s="91"/>
    </row>
    <row r="450" spans="2:11" ht="12.75">
      <c r="B450" s="91"/>
      <c r="C450" s="91"/>
      <c r="D450" s="91"/>
      <c r="E450" s="91"/>
      <c r="F450" s="91"/>
      <c r="G450" s="91"/>
      <c r="H450" s="91"/>
      <c r="I450" s="91"/>
      <c r="K450" s="91"/>
    </row>
    <row r="451" spans="2:11" ht="12.75">
      <c r="B451" s="91"/>
      <c r="C451" s="91"/>
      <c r="D451" s="91"/>
      <c r="E451" s="91"/>
      <c r="F451" s="91"/>
      <c r="G451" s="91"/>
      <c r="H451" s="91"/>
      <c r="I451" s="91"/>
      <c r="K451" s="91"/>
    </row>
    <row r="452" spans="2:11" ht="12.75">
      <c r="B452" s="91"/>
      <c r="C452" s="91"/>
      <c r="D452" s="91"/>
      <c r="E452" s="91"/>
      <c r="F452" s="91"/>
      <c r="G452" s="91"/>
      <c r="H452" s="91"/>
      <c r="I452" s="91"/>
      <c r="K452" s="91"/>
    </row>
    <row r="453" spans="2:11" ht="12.75">
      <c r="B453" s="91"/>
      <c r="C453" s="91"/>
      <c r="D453" s="91"/>
      <c r="E453" s="91"/>
      <c r="F453" s="91"/>
      <c r="G453" s="91"/>
      <c r="H453" s="91"/>
      <c r="I453" s="91"/>
      <c r="K453" s="91"/>
    </row>
    <row r="454" spans="2:11" ht="12.75">
      <c r="B454" s="91"/>
      <c r="C454" s="91"/>
      <c r="D454" s="91"/>
      <c r="E454" s="91"/>
      <c r="F454" s="91"/>
      <c r="G454" s="91"/>
      <c r="H454" s="91"/>
      <c r="I454" s="91"/>
      <c r="K454" s="91"/>
    </row>
    <row r="455" spans="2:11" ht="12.75">
      <c r="B455" s="91"/>
      <c r="C455" s="91"/>
      <c r="D455" s="91"/>
      <c r="E455" s="91"/>
      <c r="F455" s="91"/>
      <c r="G455" s="91"/>
      <c r="H455" s="91"/>
      <c r="I455" s="91"/>
      <c r="K455" s="91"/>
    </row>
    <row r="456" spans="2:11" ht="12.75">
      <c r="B456" s="91"/>
      <c r="C456" s="91"/>
      <c r="D456" s="91"/>
      <c r="E456" s="91"/>
      <c r="F456" s="91"/>
      <c r="G456" s="91"/>
      <c r="H456" s="91"/>
      <c r="I456" s="91"/>
      <c r="K456" s="91"/>
    </row>
    <row r="457" spans="2:11" ht="12.75">
      <c r="B457" s="91"/>
      <c r="C457" s="91"/>
      <c r="D457" s="91"/>
      <c r="E457" s="91"/>
      <c r="F457" s="91"/>
      <c r="G457" s="91"/>
      <c r="H457" s="91"/>
      <c r="I457" s="91"/>
      <c r="K457" s="91"/>
    </row>
    <row r="458" spans="2:11" ht="12.75">
      <c r="B458" s="91"/>
      <c r="C458" s="91"/>
      <c r="D458" s="91"/>
      <c r="E458" s="91"/>
      <c r="F458" s="91"/>
      <c r="G458" s="91"/>
      <c r="H458" s="91"/>
      <c r="I458" s="91"/>
      <c r="K458" s="91"/>
    </row>
    <row r="459" spans="2:11" ht="12.75">
      <c r="B459" s="91"/>
      <c r="C459" s="91"/>
      <c r="D459" s="91"/>
      <c r="E459" s="91"/>
      <c r="F459" s="91"/>
      <c r="G459" s="91"/>
      <c r="H459" s="91"/>
      <c r="I459" s="91"/>
      <c r="K459" s="91"/>
    </row>
    <row r="460" spans="2:11" ht="12.75">
      <c r="B460" s="91"/>
      <c r="C460" s="91"/>
      <c r="D460" s="91"/>
      <c r="E460" s="91"/>
      <c r="F460" s="91"/>
      <c r="G460" s="91"/>
      <c r="H460" s="91"/>
      <c r="I460" s="91"/>
      <c r="K460" s="91"/>
    </row>
    <row r="461" spans="2:11" ht="12.75">
      <c r="B461" s="91"/>
      <c r="C461" s="91"/>
      <c r="D461" s="91"/>
      <c r="E461" s="91"/>
      <c r="F461" s="91"/>
      <c r="G461" s="91"/>
      <c r="H461" s="91"/>
      <c r="I461" s="91"/>
      <c r="K461" s="91"/>
    </row>
    <row r="462" spans="2:11" ht="12.75">
      <c r="B462" s="91"/>
      <c r="C462" s="91"/>
      <c r="D462" s="91"/>
      <c r="E462" s="91"/>
      <c r="F462" s="91"/>
      <c r="G462" s="91"/>
      <c r="H462" s="91"/>
      <c r="I462" s="91"/>
      <c r="K462" s="91"/>
    </row>
    <row r="463" spans="2:11" ht="12.75">
      <c r="B463" s="91"/>
      <c r="C463" s="91"/>
      <c r="D463" s="91"/>
      <c r="E463" s="91"/>
      <c r="F463" s="91"/>
      <c r="G463" s="91"/>
      <c r="H463" s="91"/>
      <c r="I463" s="91"/>
      <c r="K463" s="91"/>
    </row>
    <row r="464" spans="2:11" ht="12.75">
      <c r="B464" s="91"/>
      <c r="C464" s="91"/>
      <c r="D464" s="91"/>
      <c r="E464" s="91"/>
      <c r="F464" s="91"/>
      <c r="G464" s="91"/>
      <c r="H464" s="91"/>
      <c r="I464" s="91"/>
      <c r="K464" s="91"/>
    </row>
    <row r="465" spans="2:11" ht="12.75">
      <c r="B465" s="91"/>
      <c r="C465" s="91"/>
      <c r="D465" s="91"/>
      <c r="E465" s="91"/>
      <c r="F465" s="91"/>
      <c r="G465" s="91"/>
      <c r="H465" s="91"/>
      <c r="I465" s="91"/>
      <c r="K465" s="91"/>
    </row>
    <row r="466" spans="2:11" ht="12.75">
      <c r="B466" s="91"/>
      <c r="C466" s="91"/>
      <c r="D466" s="91"/>
      <c r="E466" s="91"/>
      <c r="F466" s="91"/>
      <c r="G466" s="91"/>
      <c r="H466" s="91"/>
      <c r="I466" s="91"/>
      <c r="K466" s="91"/>
    </row>
    <row r="467" spans="2:11" ht="12.75">
      <c r="B467" s="91"/>
      <c r="C467" s="91"/>
      <c r="D467" s="91"/>
      <c r="E467" s="91"/>
      <c r="F467" s="91"/>
      <c r="G467" s="91"/>
      <c r="H467" s="91"/>
      <c r="I467" s="91"/>
      <c r="K467" s="91"/>
    </row>
    <row r="468" spans="2:11" ht="12.75">
      <c r="B468" s="91"/>
      <c r="C468" s="91"/>
      <c r="D468" s="91"/>
      <c r="E468" s="91"/>
      <c r="F468" s="91"/>
      <c r="G468" s="91"/>
      <c r="H468" s="91"/>
      <c r="I468" s="91"/>
      <c r="K468" s="91"/>
    </row>
    <row r="469" spans="2:11" ht="12.75">
      <c r="B469" s="91"/>
      <c r="C469" s="91"/>
      <c r="D469" s="91"/>
      <c r="E469" s="91"/>
      <c r="F469" s="91"/>
      <c r="G469" s="91"/>
      <c r="H469" s="91"/>
      <c r="I469" s="91"/>
      <c r="K469" s="91"/>
    </row>
    <row r="470" spans="2:11" ht="12.75">
      <c r="B470" s="91"/>
      <c r="C470" s="91"/>
      <c r="D470" s="91"/>
      <c r="E470" s="91"/>
      <c r="F470" s="91"/>
      <c r="G470" s="91"/>
      <c r="H470" s="91"/>
      <c r="I470" s="91"/>
      <c r="K470" s="91"/>
    </row>
    <row r="471" spans="2:11" ht="12.75">
      <c r="B471" s="91"/>
      <c r="C471" s="91"/>
      <c r="D471" s="91"/>
      <c r="E471" s="91"/>
      <c r="F471" s="91"/>
      <c r="G471" s="91"/>
      <c r="H471" s="91"/>
      <c r="I471" s="91"/>
      <c r="K471" s="91"/>
    </row>
    <row r="472" spans="2:11" ht="12.75">
      <c r="B472" s="91"/>
      <c r="C472" s="91"/>
      <c r="D472" s="91"/>
      <c r="E472" s="91"/>
      <c r="F472" s="91"/>
      <c r="G472" s="91"/>
      <c r="H472" s="91"/>
      <c r="I472" s="91"/>
      <c r="K472" s="91"/>
    </row>
    <row r="473" spans="2:11" ht="12.75">
      <c r="B473" s="91"/>
      <c r="C473" s="91"/>
      <c r="D473" s="91"/>
      <c r="E473" s="91"/>
      <c r="F473" s="91"/>
      <c r="G473" s="91"/>
      <c r="H473" s="91"/>
      <c r="I473" s="91"/>
      <c r="K473" s="91"/>
    </row>
    <row r="474" spans="2:11" ht="12.75">
      <c r="B474" s="91"/>
      <c r="C474" s="91"/>
      <c r="D474" s="91"/>
      <c r="E474" s="91"/>
      <c r="F474" s="91"/>
      <c r="G474" s="91"/>
      <c r="H474" s="91"/>
      <c r="I474" s="91"/>
      <c r="K474" s="91"/>
    </row>
    <row r="475" spans="2:11" ht="12.75">
      <c r="B475" s="91"/>
      <c r="C475" s="91"/>
      <c r="D475" s="91"/>
      <c r="E475" s="91"/>
      <c r="F475" s="91"/>
      <c r="G475" s="91"/>
      <c r="H475" s="91"/>
      <c r="I475" s="91"/>
      <c r="K475" s="91"/>
    </row>
    <row r="476" spans="2:11" ht="12.75">
      <c r="B476" s="91"/>
      <c r="C476" s="91"/>
      <c r="D476" s="91"/>
      <c r="E476" s="91"/>
      <c r="F476" s="91"/>
      <c r="G476" s="91"/>
      <c r="H476" s="91"/>
      <c r="I476" s="91"/>
      <c r="K476" s="91"/>
    </row>
    <row r="477" spans="2:11" ht="12.75">
      <c r="B477" s="91"/>
      <c r="C477" s="91"/>
      <c r="D477" s="91"/>
      <c r="E477" s="91"/>
      <c r="F477" s="91"/>
      <c r="G477" s="91"/>
      <c r="H477" s="91"/>
      <c r="I477" s="91"/>
      <c r="K477" s="91"/>
    </row>
    <row r="478" spans="2:11" ht="12.75">
      <c r="B478" s="91"/>
      <c r="C478" s="91"/>
      <c r="D478" s="91"/>
      <c r="E478" s="91"/>
      <c r="F478" s="91"/>
      <c r="G478" s="91"/>
      <c r="H478" s="91"/>
      <c r="I478" s="91"/>
      <c r="K478" s="91"/>
    </row>
    <row r="479" spans="2:11" ht="12.75">
      <c r="B479" s="91"/>
      <c r="C479" s="91"/>
      <c r="D479" s="91"/>
      <c r="E479" s="91"/>
      <c r="F479" s="91"/>
      <c r="G479" s="91"/>
      <c r="H479" s="91"/>
      <c r="I479" s="91"/>
      <c r="K479" s="91"/>
    </row>
    <row r="480" spans="2:11" ht="12.75">
      <c r="B480" s="91"/>
      <c r="C480" s="91"/>
      <c r="D480" s="91"/>
      <c r="E480" s="91"/>
      <c r="F480" s="91"/>
      <c r="G480" s="91"/>
      <c r="H480" s="91"/>
      <c r="I480" s="91"/>
      <c r="K480" s="91"/>
    </row>
    <row r="481" spans="2:11" ht="12.75">
      <c r="B481" s="91"/>
      <c r="C481" s="91"/>
      <c r="D481" s="91"/>
      <c r="E481" s="91"/>
      <c r="F481" s="91"/>
      <c r="G481" s="91"/>
      <c r="H481" s="91"/>
      <c r="I481" s="91"/>
      <c r="K481" s="91"/>
    </row>
    <row r="482" spans="2:11" ht="12.75">
      <c r="B482" s="91"/>
      <c r="C482" s="91"/>
      <c r="D482" s="91"/>
      <c r="E482" s="91"/>
      <c r="F482" s="91"/>
      <c r="G482" s="91"/>
      <c r="H482" s="91"/>
      <c r="I482" s="91"/>
      <c r="K482" s="91"/>
    </row>
    <row r="483" spans="2:11" ht="12.75">
      <c r="B483" s="91"/>
      <c r="C483" s="91"/>
      <c r="D483" s="91"/>
      <c r="E483" s="91"/>
      <c r="F483" s="91"/>
      <c r="G483" s="91"/>
      <c r="H483" s="91"/>
      <c r="I483" s="91"/>
      <c r="K483" s="91"/>
    </row>
    <row r="484" spans="2:11" ht="12.75">
      <c r="B484" s="91"/>
      <c r="C484" s="91"/>
      <c r="D484" s="91"/>
      <c r="E484" s="91"/>
      <c r="F484" s="91"/>
      <c r="G484" s="91"/>
      <c r="H484" s="91"/>
      <c r="I484" s="91"/>
      <c r="K484" s="91"/>
    </row>
    <row r="485" spans="2:11" ht="12.75">
      <c r="B485" s="91"/>
      <c r="C485" s="91"/>
      <c r="D485" s="91"/>
      <c r="E485" s="91"/>
      <c r="F485" s="91"/>
      <c r="G485" s="91"/>
      <c r="H485" s="91"/>
      <c r="I485" s="91"/>
      <c r="K485" s="91"/>
    </row>
    <row r="486" spans="2:11" ht="12.75">
      <c r="B486" s="91"/>
      <c r="C486" s="91"/>
      <c r="D486" s="91"/>
      <c r="E486" s="91"/>
      <c r="F486" s="91"/>
      <c r="G486" s="91"/>
      <c r="H486" s="91"/>
      <c r="I486" s="91"/>
      <c r="K486" s="91"/>
    </row>
    <row r="487" spans="2:11" ht="12.75">
      <c r="B487" s="91"/>
      <c r="C487" s="91"/>
      <c r="D487" s="91"/>
      <c r="E487" s="91"/>
      <c r="F487" s="91"/>
      <c r="G487" s="91"/>
      <c r="H487" s="91"/>
      <c r="I487" s="91"/>
      <c r="K487" s="91"/>
    </row>
    <row r="488" spans="2:11" ht="12.75">
      <c r="B488" s="91"/>
      <c r="C488" s="91"/>
      <c r="D488" s="91"/>
      <c r="E488" s="91"/>
      <c r="F488" s="91"/>
      <c r="G488" s="91"/>
      <c r="H488" s="91"/>
      <c r="I488" s="91"/>
      <c r="K488" s="91"/>
    </row>
    <row r="489" spans="2:11" ht="12.75">
      <c r="B489" s="91"/>
      <c r="C489" s="91"/>
      <c r="D489" s="91"/>
      <c r="E489" s="91"/>
      <c r="F489" s="91"/>
      <c r="G489" s="91"/>
      <c r="H489" s="91"/>
      <c r="I489" s="91"/>
      <c r="K489" s="91"/>
    </row>
    <row r="490" spans="2:11" ht="12.75">
      <c r="B490" s="91"/>
      <c r="C490" s="91"/>
      <c r="D490" s="91"/>
      <c r="E490" s="91"/>
      <c r="F490" s="91"/>
      <c r="G490" s="91"/>
      <c r="H490" s="91"/>
      <c r="I490" s="91"/>
      <c r="K490" s="91"/>
    </row>
    <row r="491" spans="2:11" ht="12.75">
      <c r="B491" s="91"/>
      <c r="C491" s="91"/>
      <c r="D491" s="91"/>
      <c r="E491" s="91"/>
      <c r="F491" s="91"/>
      <c r="G491" s="91"/>
      <c r="H491" s="91"/>
      <c r="I491" s="91"/>
      <c r="K491" s="91"/>
    </row>
    <row r="492" spans="2:11" ht="12.75">
      <c r="B492" s="91"/>
      <c r="C492" s="91"/>
      <c r="D492" s="91"/>
      <c r="E492" s="91"/>
      <c r="F492" s="91"/>
      <c r="G492" s="91"/>
      <c r="H492" s="91"/>
      <c r="I492" s="91"/>
      <c r="K492" s="91"/>
    </row>
    <row r="493" spans="2:11" ht="12.75">
      <c r="B493" s="91"/>
      <c r="C493" s="91"/>
      <c r="D493" s="91"/>
      <c r="E493" s="91"/>
      <c r="F493" s="91"/>
      <c r="G493" s="91"/>
      <c r="H493" s="91"/>
      <c r="I493" s="91"/>
      <c r="K493" s="91"/>
    </row>
    <row r="494" spans="2:11" ht="12.75">
      <c r="B494" s="91"/>
      <c r="C494" s="91"/>
      <c r="D494" s="91"/>
      <c r="E494" s="91"/>
      <c r="F494" s="91"/>
      <c r="G494" s="91"/>
      <c r="H494" s="91"/>
      <c r="I494" s="91"/>
      <c r="K494" s="91"/>
    </row>
    <row r="495" spans="2:11" ht="12.75">
      <c r="B495" s="91"/>
      <c r="C495" s="91"/>
      <c r="D495" s="91"/>
      <c r="E495" s="91"/>
      <c r="F495" s="91"/>
      <c r="G495" s="91"/>
      <c r="H495" s="91"/>
      <c r="I495" s="91"/>
      <c r="K495" s="91"/>
    </row>
    <row r="496" spans="2:11" ht="12.75">
      <c r="B496" s="91"/>
      <c r="C496" s="91"/>
      <c r="D496" s="91"/>
      <c r="E496" s="91"/>
      <c r="F496" s="91"/>
      <c r="G496" s="91"/>
      <c r="H496" s="91"/>
      <c r="I496" s="91"/>
      <c r="K496" s="91"/>
    </row>
    <row r="497" spans="2:11" ht="12.75">
      <c r="B497" s="91"/>
      <c r="C497" s="91"/>
      <c r="D497" s="91"/>
      <c r="E497" s="91"/>
      <c r="F497" s="91"/>
      <c r="G497" s="91"/>
      <c r="H497" s="91"/>
      <c r="I497" s="91"/>
      <c r="K497" s="91"/>
    </row>
    <row r="498" spans="2:11" ht="12.75">
      <c r="B498" s="91"/>
      <c r="C498" s="91"/>
      <c r="D498" s="91"/>
      <c r="E498" s="91"/>
      <c r="F498" s="91"/>
      <c r="G498" s="91"/>
      <c r="H498" s="91"/>
      <c r="I498" s="91"/>
      <c r="K498" s="91"/>
    </row>
    <row r="499" spans="2:11" ht="12.75">
      <c r="B499" s="91"/>
      <c r="C499" s="91"/>
      <c r="D499" s="91"/>
      <c r="E499" s="91"/>
      <c r="F499" s="91"/>
      <c r="G499" s="91"/>
      <c r="H499" s="91"/>
      <c r="I499" s="91"/>
      <c r="K499" s="91"/>
    </row>
    <row r="500" spans="2:11" ht="12.75">
      <c r="B500" s="91"/>
      <c r="C500" s="91"/>
      <c r="D500" s="91"/>
      <c r="E500" s="91"/>
      <c r="F500" s="91"/>
      <c r="G500" s="91"/>
      <c r="H500" s="91"/>
      <c r="I500" s="91"/>
      <c r="K500" s="91"/>
    </row>
    <row r="501" spans="2:11" ht="12.75">
      <c r="B501" s="91"/>
      <c r="C501" s="91"/>
      <c r="D501" s="91"/>
      <c r="E501" s="91"/>
      <c r="F501" s="91"/>
      <c r="G501" s="91"/>
      <c r="H501" s="91"/>
      <c r="I501" s="91"/>
      <c r="K501" s="91"/>
    </row>
    <row r="502" spans="2:11" ht="12.75">
      <c r="B502" s="91"/>
      <c r="C502" s="91"/>
      <c r="D502" s="91"/>
      <c r="E502" s="91"/>
      <c r="F502" s="91"/>
      <c r="G502" s="91"/>
      <c r="H502" s="91"/>
      <c r="I502" s="91"/>
      <c r="K502" s="91"/>
    </row>
    <row r="503" spans="2:11" ht="12.75">
      <c r="B503" s="91"/>
      <c r="C503" s="91"/>
      <c r="D503" s="91"/>
      <c r="E503" s="91"/>
      <c r="F503" s="91"/>
      <c r="G503" s="91"/>
      <c r="H503" s="91"/>
      <c r="I503" s="91"/>
      <c r="K503" s="91"/>
    </row>
    <row r="504" spans="2:11" ht="12.75">
      <c r="B504" s="91"/>
      <c r="C504" s="91"/>
      <c r="D504" s="91"/>
      <c r="E504" s="91"/>
      <c r="F504" s="91"/>
      <c r="G504" s="91"/>
      <c r="H504" s="91"/>
      <c r="I504" s="91"/>
      <c r="K504" s="91"/>
    </row>
    <row r="505" spans="2:11" ht="12.75">
      <c r="B505" s="91"/>
      <c r="C505" s="91"/>
      <c r="D505" s="91"/>
      <c r="E505" s="91"/>
      <c r="F505" s="91"/>
      <c r="G505" s="91"/>
      <c r="H505" s="91"/>
      <c r="I505" s="91"/>
      <c r="K505" s="91"/>
    </row>
    <row r="506" spans="2:11" ht="12.75">
      <c r="B506" s="91"/>
      <c r="C506" s="91"/>
      <c r="D506" s="91"/>
      <c r="E506" s="91"/>
      <c r="F506" s="91"/>
      <c r="G506" s="91"/>
      <c r="H506" s="91"/>
      <c r="I506" s="91"/>
      <c r="K506" s="91"/>
    </row>
    <row r="507" spans="2:11" ht="12.75">
      <c r="B507" s="91"/>
      <c r="C507" s="91"/>
      <c r="D507" s="91"/>
      <c r="E507" s="91"/>
      <c r="F507" s="91"/>
      <c r="G507" s="91"/>
      <c r="H507" s="91"/>
      <c r="I507" s="91"/>
      <c r="K507" s="91"/>
    </row>
    <row r="508" spans="2:11" ht="12.75">
      <c r="B508" s="91"/>
      <c r="C508" s="91"/>
      <c r="D508" s="91"/>
      <c r="E508" s="91"/>
      <c r="F508" s="91"/>
      <c r="G508" s="91"/>
      <c r="H508" s="91"/>
      <c r="I508" s="91"/>
      <c r="K508" s="91"/>
    </row>
    <row r="509" spans="2:11" ht="12.75">
      <c r="B509" s="91"/>
      <c r="C509" s="91"/>
      <c r="D509" s="91"/>
      <c r="E509" s="91"/>
      <c r="F509" s="91"/>
      <c r="G509" s="91"/>
      <c r="H509" s="91"/>
      <c r="I509" s="91"/>
      <c r="K509" s="91"/>
    </row>
    <row r="510" spans="2:11" ht="12.75">
      <c r="B510" s="91"/>
      <c r="C510" s="91"/>
      <c r="D510" s="91"/>
      <c r="E510" s="91"/>
      <c r="F510" s="91"/>
      <c r="G510" s="91"/>
      <c r="H510" s="91"/>
      <c r="I510" s="91"/>
      <c r="K510" s="91"/>
    </row>
    <row r="511" spans="2:11" ht="12.75">
      <c r="B511" s="91"/>
      <c r="C511" s="91"/>
      <c r="D511" s="91"/>
      <c r="E511" s="91"/>
      <c r="F511" s="91"/>
      <c r="G511" s="91"/>
      <c r="H511" s="91"/>
      <c r="I511" s="91"/>
      <c r="K511" s="91"/>
    </row>
    <row r="512" spans="2:11" ht="12.75">
      <c r="B512" s="91"/>
      <c r="C512" s="91"/>
      <c r="D512" s="91"/>
      <c r="E512" s="91"/>
      <c r="F512" s="91"/>
      <c r="G512" s="91"/>
      <c r="H512" s="91"/>
      <c r="I512" s="91"/>
      <c r="K512" s="91"/>
    </row>
    <row r="513" spans="2:11" ht="12.75">
      <c r="B513" s="91"/>
      <c r="C513" s="91"/>
      <c r="D513" s="91"/>
      <c r="E513" s="91"/>
      <c r="F513" s="91"/>
      <c r="G513" s="91"/>
      <c r="H513" s="91"/>
      <c r="I513" s="91"/>
      <c r="K513" s="91"/>
    </row>
    <row r="514" spans="2:11" ht="12.75">
      <c r="B514" s="91"/>
      <c r="C514" s="91"/>
      <c r="D514" s="91"/>
      <c r="E514" s="91"/>
      <c r="F514" s="91"/>
      <c r="G514" s="91"/>
      <c r="H514" s="91"/>
      <c r="I514" s="91"/>
      <c r="K514" s="91"/>
    </row>
    <row r="515" spans="2:11" ht="12.75">
      <c r="B515" s="91"/>
      <c r="C515" s="91"/>
      <c r="D515" s="91"/>
      <c r="E515" s="91"/>
      <c r="F515" s="91"/>
      <c r="G515" s="91"/>
      <c r="H515" s="91"/>
      <c r="I515" s="91"/>
      <c r="K515" s="91"/>
    </row>
    <row r="516" spans="2:11" ht="12.75">
      <c r="B516" s="91"/>
      <c r="C516" s="91"/>
      <c r="D516" s="91"/>
      <c r="E516" s="91"/>
      <c r="F516" s="91"/>
      <c r="G516" s="91"/>
      <c r="H516" s="91"/>
      <c r="I516" s="91"/>
      <c r="K516" s="91"/>
    </row>
    <row r="517" spans="2:11" ht="12.75">
      <c r="B517" s="91"/>
      <c r="C517" s="91"/>
      <c r="D517" s="91"/>
      <c r="E517" s="91"/>
      <c r="F517" s="91"/>
      <c r="G517" s="91"/>
      <c r="H517" s="91"/>
      <c r="I517" s="91"/>
      <c r="K517" s="91"/>
    </row>
    <row r="518" spans="2:11" ht="12.75">
      <c r="B518" s="91"/>
      <c r="C518" s="91"/>
      <c r="D518" s="91"/>
      <c r="E518" s="91"/>
      <c r="F518" s="91"/>
      <c r="G518" s="91"/>
      <c r="H518" s="91"/>
      <c r="I518" s="91"/>
      <c r="K518" s="91"/>
    </row>
    <row r="519" spans="2:11" ht="12.75">
      <c r="B519" s="91"/>
      <c r="C519" s="91"/>
      <c r="D519" s="91"/>
      <c r="E519" s="91"/>
      <c r="F519" s="91"/>
      <c r="G519" s="91"/>
      <c r="H519" s="91"/>
      <c r="I519" s="91"/>
      <c r="K519" s="91"/>
    </row>
    <row r="520" spans="2:11" ht="12.75">
      <c r="B520" s="91"/>
      <c r="C520" s="91"/>
      <c r="D520" s="91"/>
      <c r="E520" s="91"/>
      <c r="F520" s="91"/>
      <c r="G520" s="91"/>
      <c r="H520" s="91"/>
      <c r="I520" s="91"/>
      <c r="K520" s="91"/>
    </row>
    <row r="521" spans="2:11" ht="12.75">
      <c r="B521" s="91"/>
      <c r="C521" s="91"/>
      <c r="D521" s="91"/>
      <c r="E521" s="91"/>
      <c r="F521" s="91"/>
      <c r="G521" s="91"/>
      <c r="H521" s="91"/>
      <c r="I521" s="91"/>
      <c r="K521" s="91"/>
    </row>
    <row r="522" spans="2:11" ht="12.75">
      <c r="B522" s="91"/>
      <c r="C522" s="91"/>
      <c r="D522" s="91"/>
      <c r="E522" s="91"/>
      <c r="F522" s="91"/>
      <c r="G522" s="91"/>
      <c r="H522" s="91"/>
      <c r="I522" s="91"/>
      <c r="K522" s="91"/>
    </row>
    <row r="523" spans="2:11" ht="12.75">
      <c r="B523" s="91"/>
      <c r="C523" s="91"/>
      <c r="D523" s="91"/>
      <c r="E523" s="91"/>
      <c r="F523" s="91"/>
      <c r="G523" s="91"/>
      <c r="H523" s="91"/>
      <c r="I523" s="91"/>
      <c r="K523" s="91"/>
    </row>
    <row r="524" spans="2:11" ht="12.75">
      <c r="B524" s="91"/>
      <c r="C524" s="91"/>
      <c r="D524" s="91"/>
      <c r="E524" s="91"/>
      <c r="F524" s="91"/>
      <c r="G524" s="91"/>
      <c r="H524" s="91"/>
      <c r="I524" s="91"/>
      <c r="K524" s="91"/>
    </row>
    <row r="525" spans="2:11" ht="12.75">
      <c r="B525" s="91"/>
      <c r="C525" s="91"/>
      <c r="D525" s="91"/>
      <c r="E525" s="91"/>
      <c r="F525" s="91"/>
      <c r="G525" s="91"/>
      <c r="H525" s="91"/>
      <c r="I525" s="91"/>
      <c r="K525" s="91"/>
    </row>
    <row r="526" spans="2:11" ht="12.75">
      <c r="B526" s="91"/>
      <c r="C526" s="91"/>
      <c r="D526" s="91"/>
      <c r="E526" s="91"/>
      <c r="F526" s="91"/>
      <c r="G526" s="91"/>
      <c r="H526" s="91"/>
      <c r="I526" s="91"/>
      <c r="K526" s="91"/>
    </row>
    <row r="527" spans="2:11" ht="12.75">
      <c r="B527" s="91"/>
      <c r="C527" s="91"/>
      <c r="D527" s="91"/>
      <c r="E527" s="91"/>
      <c r="F527" s="91"/>
      <c r="G527" s="91"/>
      <c r="H527" s="91"/>
      <c r="I527" s="91"/>
      <c r="K527" s="91"/>
    </row>
    <row r="528" spans="2:11" ht="12.75">
      <c r="B528" s="91"/>
      <c r="C528" s="91"/>
      <c r="D528" s="91"/>
      <c r="E528" s="91"/>
      <c r="F528" s="91"/>
      <c r="G528" s="91"/>
      <c r="H528" s="91"/>
      <c r="I528" s="91"/>
      <c r="K528" s="91"/>
    </row>
    <row r="529" spans="2:11" ht="12.75">
      <c r="B529" s="91"/>
      <c r="C529" s="91"/>
      <c r="D529" s="91"/>
      <c r="E529" s="91"/>
      <c r="F529" s="91"/>
      <c r="G529" s="91"/>
      <c r="H529" s="91"/>
      <c r="I529" s="91"/>
      <c r="K529" s="91"/>
    </row>
    <row r="530" spans="2:11" ht="12.75">
      <c r="B530" s="91"/>
      <c r="C530" s="91"/>
      <c r="D530" s="91"/>
      <c r="E530" s="91"/>
      <c r="F530" s="91"/>
      <c r="G530" s="91"/>
      <c r="H530" s="91"/>
      <c r="I530" s="91"/>
      <c r="K530" s="91"/>
    </row>
    <row r="531" spans="2:11" ht="12.75">
      <c r="B531" s="91"/>
      <c r="C531" s="91"/>
      <c r="D531" s="91"/>
      <c r="E531" s="91"/>
      <c r="F531" s="91"/>
      <c r="G531" s="91"/>
      <c r="H531" s="91"/>
      <c r="I531" s="91"/>
      <c r="K531" s="91"/>
    </row>
    <row r="532" spans="2:11" ht="12.75">
      <c r="B532" s="91"/>
      <c r="C532" s="91"/>
      <c r="D532" s="91"/>
      <c r="E532" s="91"/>
      <c r="F532" s="91"/>
      <c r="G532" s="91"/>
      <c r="H532" s="91"/>
      <c r="I532" s="91"/>
      <c r="K532" s="91"/>
    </row>
    <row r="533" spans="2:11" ht="12.75">
      <c r="B533" s="91"/>
      <c r="C533" s="91"/>
      <c r="D533" s="91"/>
      <c r="E533" s="91"/>
      <c r="F533" s="91"/>
      <c r="G533" s="91"/>
      <c r="H533" s="91"/>
      <c r="I533" s="91"/>
      <c r="K533" s="91"/>
    </row>
    <row r="534" spans="2:11" ht="12.75">
      <c r="B534" s="91"/>
      <c r="C534" s="91"/>
      <c r="D534" s="91"/>
      <c r="E534" s="91"/>
      <c r="F534" s="91"/>
      <c r="G534" s="91"/>
      <c r="H534" s="91"/>
      <c r="I534" s="91"/>
      <c r="K534" s="91"/>
    </row>
    <row r="535" spans="2:11" ht="12.75">
      <c r="B535" s="91"/>
      <c r="C535" s="91"/>
      <c r="D535" s="91"/>
      <c r="E535" s="91"/>
      <c r="F535" s="91"/>
      <c r="G535" s="91"/>
      <c r="H535" s="91"/>
      <c r="I535" s="91"/>
      <c r="K535" s="91"/>
    </row>
    <row r="536" spans="2:11" ht="12.75">
      <c r="B536" s="91"/>
      <c r="C536" s="91"/>
      <c r="D536" s="91"/>
      <c r="E536" s="91"/>
      <c r="F536" s="91"/>
      <c r="G536" s="91"/>
      <c r="H536" s="91"/>
      <c r="I536" s="91"/>
      <c r="K536" s="91"/>
    </row>
    <row r="537" spans="2:11" ht="12.75">
      <c r="B537" s="91"/>
      <c r="C537" s="91"/>
      <c r="D537" s="91"/>
      <c r="E537" s="91"/>
      <c r="F537" s="91"/>
      <c r="G537" s="91"/>
      <c r="H537" s="91"/>
      <c r="I537" s="91"/>
      <c r="K537" s="91"/>
    </row>
    <row r="538" spans="2:11" ht="12.75">
      <c r="B538" s="91"/>
      <c r="C538" s="91"/>
      <c r="D538" s="91"/>
      <c r="E538" s="91"/>
      <c r="F538" s="91"/>
      <c r="G538" s="91"/>
      <c r="H538" s="91"/>
      <c r="I538" s="91"/>
      <c r="K538" s="91"/>
    </row>
    <row r="539" spans="2:11" ht="12.75">
      <c r="B539" s="91"/>
      <c r="C539" s="91"/>
      <c r="D539" s="91"/>
      <c r="E539" s="91"/>
      <c r="F539" s="91"/>
      <c r="G539" s="91"/>
      <c r="H539" s="91"/>
      <c r="I539" s="91"/>
      <c r="K539" s="91"/>
    </row>
    <row r="540" spans="2:11" ht="12.75">
      <c r="B540" s="91"/>
      <c r="C540" s="91"/>
      <c r="D540" s="91"/>
      <c r="E540" s="91"/>
      <c r="F540" s="91"/>
      <c r="G540" s="91"/>
      <c r="H540" s="91"/>
      <c r="I540" s="91"/>
      <c r="K540" s="91"/>
    </row>
    <row r="541" spans="2:11" ht="12.75">
      <c r="B541" s="91"/>
      <c r="C541" s="91"/>
      <c r="D541" s="91"/>
      <c r="E541" s="91"/>
      <c r="F541" s="91"/>
      <c r="G541" s="91"/>
      <c r="H541" s="91"/>
      <c r="I541" s="91"/>
      <c r="K541" s="91"/>
    </row>
    <row r="542" spans="2:11" ht="12.75">
      <c r="B542" s="91"/>
      <c r="C542" s="91"/>
      <c r="D542" s="91"/>
      <c r="E542" s="91"/>
      <c r="F542" s="91"/>
      <c r="G542" s="91"/>
      <c r="H542" s="91"/>
      <c r="I542" s="91"/>
      <c r="K542" s="91"/>
    </row>
    <row r="543" spans="2:11" ht="12.75">
      <c r="B543" s="91"/>
      <c r="C543" s="91"/>
      <c r="D543" s="91"/>
      <c r="E543" s="91"/>
      <c r="F543" s="91"/>
      <c r="G543" s="91"/>
      <c r="H543" s="91"/>
      <c r="I543" s="91"/>
      <c r="K543" s="91"/>
    </row>
    <row r="544" spans="2:11" ht="12.75">
      <c r="B544" s="91"/>
      <c r="C544" s="91"/>
      <c r="D544" s="91"/>
      <c r="E544" s="91"/>
      <c r="F544" s="91"/>
      <c r="G544" s="91"/>
      <c r="H544" s="91"/>
      <c r="I544" s="91"/>
      <c r="K544" s="91"/>
    </row>
    <row r="545" spans="2:11" ht="12.75">
      <c r="B545" s="91"/>
      <c r="C545" s="91"/>
      <c r="D545" s="91"/>
      <c r="E545" s="91"/>
      <c r="F545" s="91"/>
      <c r="G545" s="91"/>
      <c r="H545" s="91"/>
      <c r="I545" s="91"/>
      <c r="K545" s="91"/>
    </row>
    <row r="546" spans="2:11" ht="12.75">
      <c r="B546" s="91"/>
      <c r="C546" s="91"/>
      <c r="D546" s="91"/>
      <c r="E546" s="91"/>
      <c r="F546" s="91"/>
      <c r="G546" s="91"/>
      <c r="H546" s="91"/>
      <c r="I546" s="91"/>
      <c r="K546" s="91"/>
    </row>
    <row r="547" spans="2:11" ht="12.75">
      <c r="B547" s="91"/>
      <c r="C547" s="91"/>
      <c r="D547" s="91"/>
      <c r="E547" s="91"/>
      <c r="F547" s="91"/>
      <c r="G547" s="91"/>
      <c r="H547" s="91"/>
      <c r="I547" s="91"/>
      <c r="K547" s="91"/>
    </row>
    <row r="548" spans="2:11" ht="12.75">
      <c r="B548" s="91"/>
      <c r="C548" s="91"/>
      <c r="D548" s="91"/>
      <c r="E548" s="91"/>
      <c r="F548" s="91"/>
      <c r="G548" s="91"/>
      <c r="H548" s="91"/>
      <c r="I548" s="91"/>
      <c r="K548" s="91"/>
    </row>
    <row r="549" spans="2:11" ht="12.75">
      <c r="B549" s="91"/>
      <c r="C549" s="91"/>
      <c r="D549" s="91"/>
      <c r="E549" s="91"/>
      <c r="F549" s="91"/>
      <c r="G549" s="91"/>
      <c r="H549" s="91"/>
      <c r="I549" s="91"/>
      <c r="K549" s="91"/>
    </row>
    <row r="550" spans="2:11" ht="12.75">
      <c r="B550" s="91"/>
      <c r="C550" s="91"/>
      <c r="D550" s="91"/>
      <c r="E550" s="91"/>
      <c r="F550" s="91"/>
      <c r="G550" s="91"/>
      <c r="H550" s="91"/>
      <c r="I550" s="91"/>
      <c r="K550" s="91"/>
    </row>
    <row r="551" spans="2:11" ht="12.75">
      <c r="B551" s="91"/>
      <c r="C551" s="91"/>
      <c r="D551" s="91"/>
      <c r="E551" s="91"/>
      <c r="F551" s="91"/>
      <c r="G551" s="91"/>
      <c r="H551" s="91"/>
      <c r="I551" s="91"/>
      <c r="K551" s="91"/>
    </row>
    <row r="552" spans="2:11" ht="12.75">
      <c r="B552" s="91"/>
      <c r="C552" s="91"/>
      <c r="D552" s="91"/>
      <c r="E552" s="91"/>
      <c r="F552" s="91"/>
      <c r="G552" s="91"/>
      <c r="H552" s="91"/>
      <c r="I552" s="91"/>
      <c r="K552" s="91"/>
    </row>
    <row r="553" spans="2:11" ht="12.75">
      <c r="B553" s="91"/>
      <c r="C553" s="91"/>
      <c r="D553" s="91"/>
      <c r="E553" s="91"/>
      <c r="F553" s="91"/>
      <c r="G553" s="91"/>
      <c r="H553" s="91"/>
      <c r="I553" s="91"/>
      <c r="K553" s="91"/>
    </row>
    <row r="554" spans="2:11" ht="12.75">
      <c r="B554" s="91"/>
      <c r="C554" s="91"/>
      <c r="D554" s="91"/>
      <c r="E554" s="91"/>
      <c r="F554" s="91"/>
      <c r="G554" s="91"/>
      <c r="H554" s="91"/>
      <c r="I554" s="91"/>
      <c r="K554" s="91"/>
    </row>
    <row r="555" spans="2:11" ht="12.75">
      <c r="B555" s="91"/>
      <c r="C555" s="91"/>
      <c r="D555" s="91"/>
      <c r="E555" s="91"/>
      <c r="F555" s="91"/>
      <c r="G555" s="91"/>
      <c r="H555" s="91"/>
      <c r="I555" s="91"/>
      <c r="K555" s="91"/>
    </row>
    <row r="556" spans="2:11" ht="12.75">
      <c r="B556" s="91"/>
      <c r="C556" s="91"/>
      <c r="D556" s="91"/>
      <c r="E556" s="91"/>
      <c r="F556" s="91"/>
      <c r="G556" s="91"/>
      <c r="H556" s="91"/>
      <c r="I556" s="91"/>
      <c r="K556" s="91"/>
    </row>
    <row r="557" spans="2:11" ht="12.75">
      <c r="B557" s="91"/>
      <c r="C557" s="91"/>
      <c r="D557" s="91"/>
      <c r="E557" s="91"/>
      <c r="F557" s="91"/>
      <c r="G557" s="91"/>
      <c r="H557" s="91"/>
      <c r="I557" s="91"/>
      <c r="K557" s="91"/>
    </row>
    <row r="558" spans="2:11" ht="12.75">
      <c r="B558" s="91"/>
      <c r="C558" s="91"/>
      <c r="D558" s="91"/>
      <c r="E558" s="91"/>
      <c r="F558" s="91"/>
      <c r="G558" s="91"/>
      <c r="H558" s="91"/>
      <c r="I558" s="91"/>
      <c r="K558" s="91"/>
    </row>
    <row r="559" spans="2:11" ht="12.75">
      <c r="B559" s="91"/>
      <c r="C559" s="91"/>
      <c r="D559" s="91"/>
      <c r="E559" s="91"/>
      <c r="F559" s="91"/>
      <c r="G559" s="91"/>
      <c r="H559" s="91"/>
      <c r="I559" s="91"/>
      <c r="K559" s="91"/>
    </row>
    <row r="560" spans="2:11" ht="12.75">
      <c r="B560" s="91"/>
      <c r="C560" s="91"/>
      <c r="D560" s="91"/>
      <c r="E560" s="91"/>
      <c r="F560" s="91"/>
      <c r="G560" s="91"/>
      <c r="H560" s="91"/>
      <c r="I560" s="91"/>
      <c r="K560" s="91"/>
    </row>
    <row r="561" spans="2:11" ht="12.75">
      <c r="B561" s="91"/>
      <c r="C561" s="91"/>
      <c r="D561" s="91"/>
      <c r="E561" s="91"/>
      <c r="F561" s="91"/>
      <c r="G561" s="91"/>
      <c r="H561" s="91"/>
      <c r="I561" s="91"/>
      <c r="K561" s="91"/>
    </row>
    <row r="562" spans="2:11" ht="12.75">
      <c r="B562" s="91"/>
      <c r="C562" s="91"/>
      <c r="D562" s="91"/>
      <c r="E562" s="91"/>
      <c r="F562" s="91"/>
      <c r="G562" s="91"/>
      <c r="H562" s="91"/>
      <c r="I562" s="91"/>
      <c r="K562" s="91"/>
    </row>
    <row r="563" spans="2:11" ht="12.75">
      <c r="B563" s="91"/>
      <c r="C563" s="91"/>
      <c r="D563" s="91"/>
      <c r="E563" s="91"/>
      <c r="F563" s="91"/>
      <c r="G563" s="91"/>
      <c r="H563" s="91"/>
      <c r="I563" s="91"/>
      <c r="K563" s="91"/>
    </row>
    <row r="564" spans="2:11" ht="12.75">
      <c r="B564" s="91"/>
      <c r="C564" s="91"/>
      <c r="D564" s="91"/>
      <c r="E564" s="91"/>
      <c r="F564" s="91"/>
      <c r="G564" s="91"/>
      <c r="H564" s="91"/>
      <c r="I564" s="91"/>
      <c r="K564" s="91"/>
    </row>
    <row r="565" spans="2:11" ht="12.75">
      <c r="B565" s="91"/>
      <c r="C565" s="91"/>
      <c r="D565" s="91"/>
      <c r="E565" s="91"/>
      <c r="F565" s="91"/>
      <c r="G565" s="91"/>
      <c r="H565" s="91"/>
      <c r="I565" s="91"/>
      <c r="K565" s="91"/>
    </row>
    <row r="566" spans="2:11" ht="12.75">
      <c r="B566" s="91"/>
      <c r="C566" s="91"/>
      <c r="D566" s="91"/>
      <c r="E566" s="91"/>
      <c r="F566" s="91"/>
      <c r="G566" s="91"/>
      <c r="H566" s="91"/>
      <c r="I566" s="91"/>
      <c r="K566" s="91"/>
    </row>
    <row r="567" spans="2:11" ht="12.75">
      <c r="B567" s="91"/>
      <c r="C567" s="91"/>
      <c r="D567" s="91"/>
      <c r="E567" s="91"/>
      <c r="F567" s="91"/>
      <c r="G567" s="91"/>
      <c r="H567" s="91"/>
      <c r="I567" s="91"/>
      <c r="K567" s="91"/>
    </row>
    <row r="568" spans="2:11" ht="12.75">
      <c r="B568" s="91"/>
      <c r="C568" s="91"/>
      <c r="D568" s="91"/>
      <c r="E568" s="91"/>
      <c r="F568" s="91"/>
      <c r="G568" s="91"/>
      <c r="H568" s="91"/>
      <c r="I568" s="91"/>
      <c r="K568" s="91"/>
    </row>
    <row r="569" spans="2:11" ht="12.75">
      <c r="B569" s="91"/>
      <c r="C569" s="91"/>
      <c r="D569" s="91"/>
      <c r="E569" s="91"/>
      <c r="F569" s="91"/>
      <c r="G569" s="91"/>
      <c r="H569" s="91"/>
      <c r="I569" s="91"/>
      <c r="K569" s="91"/>
    </row>
    <row r="570" spans="2:11" ht="12.75">
      <c r="B570" s="91"/>
      <c r="C570" s="91"/>
      <c r="D570" s="91"/>
      <c r="E570" s="91"/>
      <c r="F570" s="91"/>
      <c r="G570" s="91"/>
      <c r="H570" s="91"/>
      <c r="I570" s="91"/>
      <c r="K570" s="91"/>
    </row>
    <row r="571" spans="2:11" ht="12.75">
      <c r="B571" s="91"/>
      <c r="C571" s="91"/>
      <c r="D571" s="91"/>
      <c r="E571" s="91"/>
      <c r="F571" s="91"/>
      <c r="G571" s="91"/>
      <c r="H571" s="91"/>
      <c r="I571" s="91"/>
      <c r="K571" s="91"/>
    </row>
    <row r="572" spans="2:11" ht="12.75">
      <c r="B572" s="91"/>
      <c r="C572" s="91"/>
      <c r="D572" s="91"/>
      <c r="E572" s="91"/>
      <c r="F572" s="91"/>
      <c r="G572" s="91"/>
      <c r="H572" s="91"/>
      <c r="I572" s="91"/>
      <c r="K572" s="91"/>
    </row>
    <row r="573" spans="2:11" ht="12.75">
      <c r="B573" s="91"/>
      <c r="C573" s="91"/>
      <c r="D573" s="91"/>
      <c r="E573" s="91"/>
      <c r="F573" s="91"/>
      <c r="G573" s="91"/>
      <c r="H573" s="91"/>
      <c r="I573" s="91"/>
      <c r="K573" s="91"/>
    </row>
    <row r="574" spans="2:11" ht="12.75">
      <c r="B574" s="91"/>
      <c r="C574" s="91"/>
      <c r="D574" s="91"/>
      <c r="E574" s="91"/>
      <c r="F574" s="91"/>
      <c r="G574" s="91"/>
      <c r="H574" s="91"/>
      <c r="I574" s="91"/>
      <c r="K574" s="91"/>
    </row>
    <row r="575" spans="2:11" ht="12.75">
      <c r="B575" s="91"/>
      <c r="C575" s="91"/>
      <c r="D575" s="91"/>
      <c r="E575" s="91"/>
      <c r="F575" s="91"/>
      <c r="G575" s="91"/>
      <c r="H575" s="91"/>
      <c r="I575" s="91"/>
      <c r="K575" s="91"/>
    </row>
    <row r="576" spans="2:11" ht="12.75">
      <c r="B576" s="91"/>
      <c r="C576" s="91"/>
      <c r="D576" s="91"/>
      <c r="E576" s="91"/>
      <c r="F576" s="91"/>
      <c r="G576" s="91"/>
      <c r="H576" s="91"/>
      <c r="I576" s="91"/>
      <c r="K576" s="91"/>
    </row>
    <row r="577" spans="2:11" ht="12.75">
      <c r="B577" s="91"/>
      <c r="C577" s="91"/>
      <c r="D577" s="91"/>
      <c r="E577" s="91"/>
      <c r="F577" s="91"/>
      <c r="G577" s="91"/>
      <c r="H577" s="91"/>
      <c r="I577" s="91"/>
      <c r="K577" s="91"/>
    </row>
    <row r="578" spans="2:11" ht="12.75">
      <c r="B578" s="91"/>
      <c r="C578" s="91"/>
      <c r="D578" s="91"/>
      <c r="E578" s="91"/>
      <c r="F578" s="91"/>
      <c r="G578" s="91"/>
      <c r="H578" s="91"/>
      <c r="I578" s="91"/>
      <c r="K578" s="91"/>
    </row>
    <row r="579" spans="2:11" ht="12.75">
      <c r="B579" s="91"/>
      <c r="C579" s="91"/>
      <c r="D579" s="91"/>
      <c r="E579" s="91"/>
      <c r="F579" s="91"/>
      <c r="G579" s="91"/>
      <c r="H579" s="91"/>
      <c r="I579" s="91"/>
      <c r="K579" s="91"/>
    </row>
    <row r="580" spans="2:11" ht="12.75">
      <c r="B580" s="91"/>
      <c r="C580" s="91"/>
      <c r="D580" s="91"/>
      <c r="E580" s="91"/>
      <c r="F580" s="91"/>
      <c r="G580" s="91"/>
      <c r="H580" s="91"/>
      <c r="I580" s="91"/>
      <c r="K580" s="91"/>
    </row>
    <row r="581" spans="2:11" ht="12.75">
      <c r="B581" s="91"/>
      <c r="C581" s="91"/>
      <c r="D581" s="91"/>
      <c r="E581" s="91"/>
      <c r="F581" s="91"/>
      <c r="G581" s="91"/>
      <c r="H581" s="91"/>
      <c r="I581" s="91"/>
      <c r="K581" s="91"/>
    </row>
    <row r="582" spans="2:11" ht="12.75">
      <c r="B582" s="91"/>
      <c r="C582" s="91"/>
      <c r="D582" s="91"/>
      <c r="E582" s="91"/>
      <c r="F582" s="91"/>
      <c r="G582" s="91"/>
      <c r="H582" s="91"/>
      <c r="I582" s="91"/>
      <c r="K582" s="91"/>
    </row>
    <row r="583" spans="2:11" ht="12.75">
      <c r="B583" s="91"/>
      <c r="C583" s="91"/>
      <c r="D583" s="91"/>
      <c r="E583" s="91"/>
      <c r="F583" s="91"/>
      <c r="G583" s="91"/>
      <c r="H583" s="91"/>
      <c r="I583" s="91"/>
      <c r="K583" s="91"/>
    </row>
    <row r="584" spans="2:11" ht="12.75">
      <c r="B584" s="91"/>
      <c r="C584" s="91"/>
      <c r="D584" s="91"/>
      <c r="E584" s="91"/>
      <c r="F584" s="91"/>
      <c r="G584" s="91"/>
      <c r="H584" s="91"/>
      <c r="I584" s="91"/>
      <c r="K584" s="91"/>
    </row>
    <row r="585" spans="2:11" ht="12.75">
      <c r="B585" s="91"/>
      <c r="C585" s="91"/>
      <c r="D585" s="91"/>
      <c r="E585" s="91"/>
      <c r="F585" s="91"/>
      <c r="G585" s="91"/>
      <c r="H585" s="91"/>
      <c r="I585" s="91"/>
      <c r="K585" s="91"/>
    </row>
    <row r="586" spans="2:11" ht="12.75">
      <c r="B586" s="91"/>
      <c r="C586" s="91"/>
      <c r="D586" s="91"/>
      <c r="E586" s="91"/>
      <c r="F586" s="91"/>
      <c r="G586" s="91"/>
      <c r="H586" s="91"/>
      <c r="I586" s="91"/>
      <c r="K586" s="91"/>
    </row>
    <row r="587" spans="2:11" ht="12.75">
      <c r="B587" s="91"/>
      <c r="C587" s="91"/>
      <c r="D587" s="91"/>
      <c r="E587" s="91"/>
      <c r="F587" s="91"/>
      <c r="G587" s="91"/>
      <c r="H587" s="91"/>
      <c r="I587" s="91"/>
      <c r="K587" s="91"/>
    </row>
    <row r="588" spans="2:11" ht="12.75">
      <c r="B588" s="91"/>
      <c r="C588" s="91"/>
      <c r="D588" s="91"/>
      <c r="E588" s="91"/>
      <c r="F588" s="91"/>
      <c r="G588" s="91"/>
      <c r="H588" s="91"/>
      <c r="I588" s="91"/>
      <c r="K588" s="91"/>
    </row>
    <row r="589" spans="2:11" ht="12.75">
      <c r="B589" s="91"/>
      <c r="C589" s="91"/>
      <c r="D589" s="91"/>
      <c r="E589" s="91"/>
      <c r="F589" s="91"/>
      <c r="G589" s="91"/>
      <c r="H589" s="91"/>
      <c r="I589" s="91"/>
      <c r="K589" s="91"/>
    </row>
    <row r="590" spans="2:11" ht="12.75">
      <c r="B590" s="91"/>
      <c r="C590" s="91"/>
      <c r="D590" s="91"/>
      <c r="E590" s="91"/>
      <c r="F590" s="91"/>
      <c r="G590" s="91"/>
      <c r="H590" s="91"/>
      <c r="I590" s="91"/>
      <c r="K590" s="91"/>
    </row>
    <row r="591" spans="2:11" ht="12.75">
      <c r="B591" s="91"/>
      <c r="C591" s="91"/>
      <c r="D591" s="91"/>
      <c r="E591" s="91"/>
      <c r="F591" s="91"/>
      <c r="G591" s="91"/>
      <c r="H591" s="91"/>
      <c r="I591" s="91"/>
      <c r="K591" s="91"/>
    </row>
    <row r="592" spans="2:11" ht="12.75">
      <c r="B592" s="91"/>
      <c r="C592" s="91"/>
      <c r="D592" s="91"/>
      <c r="E592" s="91"/>
      <c r="F592" s="91"/>
      <c r="G592" s="91"/>
      <c r="H592" s="91"/>
      <c r="I592" s="91"/>
      <c r="K592" s="91"/>
    </row>
    <row r="593" spans="2:11" ht="12.75">
      <c r="B593" s="91"/>
      <c r="C593" s="91"/>
      <c r="D593" s="91"/>
      <c r="E593" s="91"/>
      <c r="F593" s="91"/>
      <c r="G593" s="91"/>
      <c r="H593" s="91"/>
      <c r="I593" s="91"/>
      <c r="K593" s="91"/>
    </row>
    <row r="594" spans="2:11" ht="12.75">
      <c r="B594" s="91"/>
      <c r="C594" s="91"/>
      <c r="D594" s="91"/>
      <c r="E594" s="91"/>
      <c r="F594" s="91"/>
      <c r="G594" s="91"/>
      <c r="H594" s="91"/>
      <c r="I594" s="91"/>
      <c r="K594" s="91"/>
    </row>
    <row r="595" spans="2:11" ht="12.75">
      <c r="B595" s="91"/>
      <c r="C595" s="91"/>
      <c r="D595" s="91"/>
      <c r="E595" s="91"/>
      <c r="F595" s="91"/>
      <c r="G595" s="91"/>
      <c r="H595" s="91"/>
      <c r="I595" s="91"/>
      <c r="K595" s="91"/>
    </row>
    <row r="596" spans="2:11" ht="12.75">
      <c r="B596" s="91"/>
      <c r="C596" s="91"/>
      <c r="D596" s="91"/>
      <c r="E596" s="91"/>
      <c r="F596" s="91"/>
      <c r="G596" s="91"/>
      <c r="H596" s="91"/>
      <c r="I596" s="91"/>
      <c r="K596" s="91"/>
    </row>
    <row r="597" spans="2:11" ht="12.75">
      <c r="B597" s="91"/>
      <c r="C597" s="91"/>
      <c r="D597" s="91"/>
      <c r="E597" s="91"/>
      <c r="F597" s="91"/>
      <c r="G597" s="91"/>
      <c r="H597" s="91"/>
      <c r="I597" s="91"/>
      <c r="K597" s="91"/>
    </row>
    <row r="598" spans="2:11" ht="12.75">
      <c r="B598" s="91"/>
      <c r="C598" s="91"/>
      <c r="D598" s="91"/>
      <c r="E598" s="91"/>
      <c r="F598" s="91"/>
      <c r="G598" s="91"/>
      <c r="H598" s="91"/>
      <c r="I598" s="91"/>
      <c r="K598" s="91"/>
    </row>
    <row r="599" spans="2:11" ht="12.75">
      <c r="B599" s="91"/>
      <c r="C599" s="91"/>
      <c r="D599" s="91"/>
      <c r="E599" s="91"/>
      <c r="F599" s="91"/>
      <c r="G599" s="91"/>
      <c r="H599" s="91"/>
      <c r="I599" s="91"/>
      <c r="K599" s="91"/>
    </row>
    <row r="600" spans="2:11" ht="12.75">
      <c r="B600" s="91"/>
      <c r="C600" s="91"/>
      <c r="D600" s="91"/>
      <c r="E600" s="91"/>
      <c r="F600" s="91"/>
      <c r="G600" s="91"/>
      <c r="H600" s="91"/>
      <c r="I600" s="91"/>
      <c r="K600" s="91"/>
    </row>
    <row r="601" spans="2:11" ht="12.75">
      <c r="B601" s="91"/>
      <c r="C601" s="91"/>
      <c r="D601" s="91"/>
      <c r="E601" s="91"/>
      <c r="F601" s="91"/>
      <c r="G601" s="91"/>
      <c r="H601" s="91"/>
      <c r="I601" s="91"/>
      <c r="K601" s="91"/>
    </row>
    <row r="602" spans="2:11" ht="12.75">
      <c r="B602" s="91"/>
      <c r="C602" s="91"/>
      <c r="D602" s="91"/>
      <c r="E602" s="91"/>
      <c r="F602" s="91"/>
      <c r="G602" s="91"/>
      <c r="H602" s="91"/>
      <c r="I602" s="91"/>
      <c r="K602" s="91"/>
    </row>
    <row r="603" spans="2:11" ht="12.75">
      <c r="B603" s="91"/>
      <c r="C603" s="91"/>
      <c r="D603" s="91"/>
      <c r="E603" s="91"/>
      <c r="F603" s="91"/>
      <c r="G603" s="91"/>
      <c r="H603" s="91"/>
      <c r="I603" s="91"/>
      <c r="K603" s="91"/>
    </row>
    <row r="604" spans="2:11" ht="12.75">
      <c r="B604" s="91"/>
      <c r="C604" s="91"/>
      <c r="D604" s="91"/>
      <c r="E604" s="91"/>
      <c r="F604" s="91"/>
      <c r="G604" s="91"/>
      <c r="H604" s="91"/>
      <c r="I604" s="91"/>
      <c r="K604" s="91"/>
    </row>
    <row r="605" spans="2:11" ht="12.75">
      <c r="B605" s="91"/>
      <c r="C605" s="91"/>
      <c r="D605" s="91"/>
      <c r="E605" s="91"/>
      <c r="F605" s="91"/>
      <c r="G605" s="91"/>
      <c r="H605" s="91"/>
      <c r="I605" s="91"/>
      <c r="K605" s="91"/>
    </row>
    <row r="606" spans="2:11" ht="12.75">
      <c r="B606" s="91"/>
      <c r="C606" s="91"/>
      <c r="D606" s="91"/>
      <c r="E606" s="91"/>
      <c r="F606" s="91"/>
      <c r="G606" s="91"/>
      <c r="H606" s="91"/>
      <c r="I606" s="91"/>
      <c r="K606" s="91"/>
    </row>
    <row r="607" spans="2:11" ht="12.75">
      <c r="B607" s="91"/>
      <c r="C607" s="91"/>
      <c r="D607" s="91"/>
      <c r="E607" s="91"/>
      <c r="F607" s="91"/>
      <c r="G607" s="91"/>
      <c r="H607" s="91"/>
      <c r="I607" s="91"/>
      <c r="K607" s="91"/>
    </row>
    <row r="608" spans="2:11" ht="12.75">
      <c r="B608" s="91"/>
      <c r="C608" s="91"/>
      <c r="D608" s="91"/>
      <c r="E608" s="91"/>
      <c r="F608" s="91"/>
      <c r="G608" s="91"/>
      <c r="H608" s="91"/>
      <c r="I608" s="91"/>
      <c r="K608" s="91"/>
    </row>
    <row r="609" spans="2:11" ht="12.75">
      <c r="B609" s="91"/>
      <c r="C609" s="91"/>
      <c r="D609" s="91"/>
      <c r="E609" s="91"/>
      <c r="F609" s="91"/>
      <c r="G609" s="91"/>
      <c r="H609" s="91"/>
      <c r="I609" s="91"/>
      <c r="K609" s="91"/>
    </row>
    <row r="610" spans="2:11" ht="12.75">
      <c r="B610" s="91"/>
      <c r="C610" s="91"/>
      <c r="D610" s="91"/>
      <c r="E610" s="91"/>
      <c r="F610" s="91"/>
      <c r="G610" s="91"/>
      <c r="H610" s="91"/>
      <c r="I610" s="91"/>
      <c r="K610" s="91"/>
    </row>
    <row r="611" spans="2:11" ht="12.75">
      <c r="B611" s="91"/>
      <c r="C611" s="91"/>
      <c r="D611" s="91"/>
      <c r="E611" s="91"/>
      <c r="F611" s="91"/>
      <c r="G611" s="91"/>
      <c r="H611" s="91"/>
      <c r="I611" s="91"/>
      <c r="K611" s="91"/>
    </row>
    <row r="612" spans="2:11" ht="12.75">
      <c r="B612" s="91"/>
      <c r="C612" s="91"/>
      <c r="D612" s="91"/>
      <c r="E612" s="91"/>
      <c r="F612" s="91"/>
      <c r="G612" s="91"/>
      <c r="H612" s="91"/>
      <c r="I612" s="91"/>
      <c r="K612" s="91"/>
    </row>
    <row r="613" spans="2:11" ht="12.75">
      <c r="B613" s="91"/>
      <c r="C613" s="91"/>
      <c r="D613" s="91"/>
      <c r="E613" s="91"/>
      <c r="F613" s="91"/>
      <c r="G613" s="91"/>
      <c r="H613" s="91"/>
      <c r="I613" s="91"/>
      <c r="K613" s="91"/>
    </row>
    <row r="614" spans="2:11" ht="12.75">
      <c r="B614" s="91"/>
      <c r="C614" s="91"/>
      <c r="D614" s="91"/>
      <c r="E614" s="91"/>
      <c r="F614" s="91"/>
      <c r="G614" s="91"/>
      <c r="H614" s="91"/>
      <c r="I614" s="91"/>
      <c r="K614" s="91"/>
    </row>
    <row r="615" spans="2:11" ht="12.75">
      <c r="B615" s="91"/>
      <c r="C615" s="91"/>
      <c r="D615" s="91"/>
      <c r="E615" s="91"/>
      <c r="F615" s="91"/>
      <c r="G615" s="91"/>
      <c r="H615" s="91"/>
      <c r="I615" s="91"/>
      <c r="K615" s="91"/>
    </row>
    <row r="616" spans="2:11" ht="12.75">
      <c r="B616" s="91"/>
      <c r="C616" s="91"/>
      <c r="D616" s="91"/>
      <c r="E616" s="91"/>
      <c r="F616" s="91"/>
      <c r="G616" s="91"/>
      <c r="H616" s="91"/>
      <c r="I616" s="91"/>
      <c r="K616" s="91"/>
    </row>
    <row r="617" spans="2:11" ht="12.75">
      <c r="B617" s="91"/>
      <c r="C617" s="91"/>
      <c r="D617" s="91"/>
      <c r="E617" s="91"/>
      <c r="F617" s="91"/>
      <c r="G617" s="91"/>
      <c r="H617" s="91"/>
      <c r="I617" s="91"/>
      <c r="K617" s="91"/>
    </row>
    <row r="618" spans="2:11" ht="12.75">
      <c r="B618" s="91"/>
      <c r="C618" s="91"/>
      <c r="D618" s="91"/>
      <c r="E618" s="91"/>
      <c r="F618" s="91"/>
      <c r="G618" s="91"/>
      <c r="H618" s="91"/>
      <c r="I618" s="91"/>
      <c r="K618" s="91"/>
    </row>
    <row r="619" spans="2:11" ht="12.75">
      <c r="B619" s="91"/>
      <c r="C619" s="91"/>
      <c r="D619" s="91"/>
      <c r="E619" s="91"/>
      <c r="F619" s="91"/>
      <c r="G619" s="91"/>
      <c r="H619" s="91"/>
      <c r="I619" s="91"/>
      <c r="K619" s="91"/>
    </row>
    <row r="620" spans="2:11" ht="12.75">
      <c r="B620" s="91"/>
      <c r="C620" s="91"/>
      <c r="D620" s="91"/>
      <c r="E620" s="91"/>
      <c r="F620" s="91"/>
      <c r="G620" s="91"/>
      <c r="H620" s="91"/>
      <c r="I620" s="91"/>
      <c r="K620" s="91"/>
    </row>
    <row r="621" spans="2:11" ht="12.75">
      <c r="B621" s="91"/>
      <c r="C621" s="91"/>
      <c r="D621" s="91"/>
      <c r="E621" s="91"/>
      <c r="F621" s="91"/>
      <c r="G621" s="91"/>
      <c r="H621" s="91"/>
      <c r="I621" s="91"/>
      <c r="K621" s="91"/>
    </row>
    <row r="622" spans="2:11" ht="12.75">
      <c r="B622" s="91"/>
      <c r="C622" s="91"/>
      <c r="D622" s="91"/>
      <c r="E622" s="91"/>
      <c r="F622" s="91"/>
      <c r="G622" s="91"/>
      <c r="H622" s="91"/>
      <c r="I622" s="91"/>
      <c r="K622" s="91"/>
    </row>
    <row r="623" spans="2:11" ht="12.75">
      <c r="B623" s="91"/>
      <c r="C623" s="91"/>
      <c r="D623" s="91"/>
      <c r="E623" s="91"/>
      <c r="F623" s="91"/>
      <c r="G623" s="91"/>
      <c r="H623" s="91"/>
      <c r="I623" s="91"/>
      <c r="K623" s="91"/>
    </row>
    <row r="624" spans="2:11" ht="12.75">
      <c r="B624" s="91"/>
      <c r="C624" s="91"/>
      <c r="D624" s="91"/>
      <c r="E624" s="91"/>
      <c r="F624" s="91"/>
      <c r="G624" s="91"/>
      <c r="H624" s="91"/>
      <c r="I624" s="91"/>
      <c r="K624" s="91"/>
    </row>
    <row r="625" spans="2:11" ht="12.75">
      <c r="B625" s="91"/>
      <c r="C625" s="91"/>
      <c r="D625" s="91"/>
      <c r="E625" s="91"/>
      <c r="F625" s="91"/>
      <c r="G625" s="91"/>
      <c r="H625" s="91"/>
      <c r="I625" s="91"/>
      <c r="K625" s="91"/>
    </row>
    <row r="626" spans="2:11" ht="12.75">
      <c r="B626" s="91"/>
      <c r="C626" s="91"/>
      <c r="D626" s="91"/>
      <c r="E626" s="91"/>
      <c r="F626" s="91"/>
      <c r="G626" s="91"/>
      <c r="H626" s="91"/>
      <c r="I626" s="91"/>
      <c r="K626" s="91"/>
    </row>
    <row r="627" spans="2:11" ht="12.75">
      <c r="B627" s="91"/>
      <c r="C627" s="91"/>
      <c r="D627" s="91"/>
      <c r="E627" s="91"/>
      <c r="F627" s="91"/>
      <c r="G627" s="91"/>
      <c r="H627" s="91"/>
      <c r="I627" s="91"/>
      <c r="K627" s="91"/>
    </row>
    <row r="628" spans="2:11" ht="12.75">
      <c r="B628" s="91"/>
      <c r="C628" s="91"/>
      <c r="D628" s="91"/>
      <c r="E628" s="91"/>
      <c r="F628" s="91"/>
      <c r="G628" s="91"/>
      <c r="H628" s="91"/>
      <c r="I628" s="91"/>
      <c r="K628" s="91"/>
    </row>
    <row r="629" spans="2:11" ht="12.75">
      <c r="B629" s="91"/>
      <c r="C629" s="91"/>
      <c r="D629" s="91"/>
      <c r="E629" s="91"/>
      <c r="F629" s="91"/>
      <c r="G629" s="91"/>
      <c r="H629" s="91"/>
      <c r="I629" s="91"/>
      <c r="K629" s="91"/>
    </row>
    <row r="630" spans="2:11" ht="12.75">
      <c r="B630" s="91"/>
      <c r="C630" s="91"/>
      <c r="D630" s="91"/>
      <c r="E630" s="91"/>
      <c r="F630" s="91"/>
      <c r="G630" s="91"/>
      <c r="H630" s="91"/>
      <c r="I630" s="91"/>
      <c r="K630" s="91"/>
    </row>
    <row r="631" spans="2:11" ht="12.75">
      <c r="B631" s="91"/>
      <c r="C631" s="91"/>
      <c r="D631" s="91"/>
      <c r="E631" s="91"/>
      <c r="F631" s="91"/>
      <c r="G631" s="91"/>
      <c r="H631" s="91"/>
      <c r="I631" s="91"/>
      <c r="K631" s="91"/>
    </row>
    <row r="632" spans="2:11" ht="12.75">
      <c r="B632" s="91"/>
      <c r="C632" s="91"/>
      <c r="D632" s="91"/>
      <c r="E632" s="91"/>
      <c r="F632" s="91"/>
      <c r="G632" s="91"/>
      <c r="H632" s="91"/>
      <c r="I632" s="91"/>
      <c r="K632" s="91"/>
    </row>
    <row r="633" spans="2:11" ht="12.75">
      <c r="B633" s="91"/>
      <c r="C633" s="91"/>
      <c r="D633" s="91"/>
      <c r="E633" s="91"/>
      <c r="F633" s="91"/>
      <c r="G633" s="91"/>
      <c r="H633" s="91"/>
      <c r="I633" s="91"/>
      <c r="K633" s="91"/>
    </row>
    <row r="634" spans="2:11" ht="12.75">
      <c r="B634" s="91"/>
      <c r="C634" s="91"/>
      <c r="D634" s="91"/>
      <c r="E634" s="91"/>
      <c r="F634" s="91"/>
      <c r="G634" s="91"/>
      <c r="H634" s="91"/>
      <c r="I634" s="91"/>
      <c r="K634" s="91"/>
    </row>
    <row r="635" spans="2:11" ht="12.75">
      <c r="B635" s="91"/>
      <c r="C635" s="91"/>
      <c r="D635" s="91"/>
      <c r="E635" s="91"/>
      <c r="F635" s="91"/>
      <c r="G635" s="91"/>
      <c r="H635" s="91"/>
      <c r="I635" s="91"/>
      <c r="K635" s="91"/>
    </row>
    <row r="636" spans="2:11" ht="12.75">
      <c r="B636" s="91"/>
      <c r="C636" s="91"/>
      <c r="D636" s="91"/>
      <c r="E636" s="91"/>
      <c r="F636" s="91"/>
      <c r="G636" s="91"/>
      <c r="H636" s="91"/>
      <c r="I636" s="91"/>
      <c r="K636" s="91"/>
    </row>
    <row r="637" spans="2:11" ht="12.75">
      <c r="B637" s="91"/>
      <c r="C637" s="91"/>
      <c r="D637" s="91"/>
      <c r="E637" s="91"/>
      <c r="F637" s="91"/>
      <c r="G637" s="91"/>
      <c r="H637" s="91"/>
      <c r="I637" s="91"/>
      <c r="K637" s="91"/>
    </row>
    <row r="638" spans="2:11" ht="12.75">
      <c r="B638" s="91"/>
      <c r="C638" s="91"/>
      <c r="D638" s="91"/>
      <c r="E638" s="91"/>
      <c r="F638" s="91"/>
      <c r="G638" s="91"/>
      <c r="H638" s="91"/>
      <c r="I638" s="91"/>
      <c r="K638" s="91"/>
    </row>
    <row r="639" spans="2:11" ht="12.75">
      <c r="B639" s="91"/>
      <c r="C639" s="91"/>
      <c r="D639" s="91"/>
      <c r="E639" s="91"/>
      <c r="F639" s="91"/>
      <c r="G639" s="91"/>
      <c r="H639" s="91"/>
      <c r="I639" s="91"/>
      <c r="K639" s="91"/>
    </row>
    <row r="640" spans="2:11" ht="12.75">
      <c r="B640" s="91"/>
      <c r="C640" s="91"/>
      <c r="D640" s="91"/>
      <c r="E640" s="91"/>
      <c r="F640" s="91"/>
      <c r="G640" s="91"/>
      <c r="H640" s="91"/>
      <c r="I640" s="91"/>
      <c r="K640" s="91"/>
    </row>
    <row r="641" spans="2:11" ht="12.75">
      <c r="B641" s="91"/>
      <c r="C641" s="91"/>
      <c r="D641" s="91"/>
      <c r="E641" s="91"/>
      <c r="F641" s="91"/>
      <c r="G641" s="91"/>
      <c r="H641" s="91"/>
      <c r="I641" s="91"/>
      <c r="K641" s="91"/>
    </row>
    <row r="642" spans="2:11" ht="12.75">
      <c r="B642" s="91"/>
      <c r="C642" s="91"/>
      <c r="D642" s="91"/>
      <c r="E642" s="91"/>
      <c r="F642" s="91"/>
      <c r="G642" s="91"/>
      <c r="H642" s="91"/>
      <c r="I642" s="91"/>
      <c r="K642" s="91"/>
    </row>
    <row r="643" spans="2:11" ht="12.75">
      <c r="B643" s="91"/>
      <c r="C643" s="91"/>
      <c r="D643" s="91"/>
      <c r="E643" s="91"/>
      <c r="F643" s="91"/>
      <c r="G643" s="91"/>
      <c r="H643" s="91"/>
      <c r="I643" s="91"/>
      <c r="K643" s="91"/>
    </row>
    <row r="644" spans="2:11" ht="12.75">
      <c r="B644" s="91"/>
      <c r="C644" s="91"/>
      <c r="D644" s="91"/>
      <c r="E644" s="91"/>
      <c r="F644" s="91"/>
      <c r="G644" s="91"/>
      <c r="H644" s="91"/>
      <c r="I644" s="91"/>
      <c r="K644" s="91"/>
    </row>
    <row r="645" spans="2:11" ht="12.75">
      <c r="B645" s="91"/>
      <c r="C645" s="91"/>
      <c r="D645" s="91"/>
      <c r="E645" s="91"/>
      <c r="F645" s="91"/>
      <c r="G645" s="91"/>
      <c r="H645" s="91"/>
      <c r="I645" s="91"/>
      <c r="K645" s="91"/>
    </row>
    <row r="646" spans="2:11" ht="12.75">
      <c r="B646" s="91"/>
      <c r="C646" s="91"/>
      <c r="D646" s="91"/>
      <c r="E646" s="91"/>
      <c r="F646" s="91"/>
      <c r="G646" s="91"/>
      <c r="H646" s="91"/>
      <c r="I646" s="91"/>
      <c r="K646" s="91"/>
    </row>
    <row r="647" spans="2:11" ht="12.75">
      <c r="B647" s="91"/>
      <c r="C647" s="91"/>
      <c r="D647" s="91"/>
      <c r="E647" s="91"/>
      <c r="F647" s="91"/>
      <c r="G647" s="91"/>
      <c r="H647" s="91"/>
      <c r="I647" s="91"/>
      <c r="K647" s="91"/>
    </row>
    <row r="648" spans="2:11" ht="12.75">
      <c r="B648" s="91"/>
      <c r="C648" s="91"/>
      <c r="D648" s="91"/>
      <c r="E648" s="91"/>
      <c r="F648" s="91"/>
      <c r="G648" s="91"/>
      <c r="H648" s="91"/>
      <c r="I648" s="91"/>
      <c r="K648" s="91"/>
    </row>
    <row r="649" spans="2:11" ht="12.75">
      <c r="B649" s="91"/>
      <c r="C649" s="91"/>
      <c r="D649" s="91"/>
      <c r="E649" s="91"/>
      <c r="F649" s="91"/>
      <c r="G649" s="91"/>
      <c r="H649" s="91"/>
      <c r="I649" s="91"/>
      <c r="K649" s="91"/>
    </row>
    <row r="650" spans="2:11" ht="12.75">
      <c r="B650" s="91"/>
      <c r="C650" s="91"/>
      <c r="D650" s="91"/>
      <c r="E650" s="91"/>
      <c r="F650" s="91"/>
      <c r="G650" s="91"/>
      <c r="H650" s="91"/>
      <c r="I650" s="91"/>
      <c r="K650" s="91"/>
    </row>
    <row r="651" spans="2:11" ht="12.75">
      <c r="B651" s="91"/>
      <c r="C651" s="91"/>
      <c r="D651" s="91"/>
      <c r="E651" s="91"/>
      <c r="F651" s="91"/>
      <c r="G651" s="91"/>
      <c r="H651" s="91"/>
      <c r="I651" s="91"/>
      <c r="K651" s="91"/>
    </row>
    <row r="652" spans="2:11" ht="12.75">
      <c r="B652" s="91"/>
      <c r="C652" s="91"/>
      <c r="D652" s="91"/>
      <c r="E652" s="91"/>
      <c r="F652" s="91"/>
      <c r="G652" s="91"/>
      <c r="H652" s="91"/>
      <c r="I652" s="91"/>
      <c r="K652" s="91"/>
    </row>
    <row r="653" spans="2:11" ht="12.75">
      <c r="B653" s="91"/>
      <c r="C653" s="91"/>
      <c r="D653" s="91"/>
      <c r="E653" s="91"/>
      <c r="F653" s="91"/>
      <c r="G653" s="91"/>
      <c r="H653" s="91"/>
      <c r="I653" s="91"/>
      <c r="K653" s="91"/>
    </row>
    <row r="654" spans="2:11" ht="12.75">
      <c r="B654" s="91"/>
      <c r="C654" s="91"/>
      <c r="D654" s="91"/>
      <c r="E654" s="91"/>
      <c r="F654" s="91"/>
      <c r="G654" s="91"/>
      <c r="H654" s="91"/>
      <c r="I654" s="91"/>
      <c r="K654" s="91"/>
    </row>
    <row r="655" spans="2:11" ht="12.75">
      <c r="B655" s="91"/>
      <c r="C655" s="91"/>
      <c r="D655" s="91"/>
      <c r="E655" s="91"/>
      <c r="F655" s="91"/>
      <c r="G655" s="91"/>
      <c r="H655" s="91"/>
      <c r="I655" s="91"/>
      <c r="K655" s="91"/>
    </row>
    <row r="656" spans="2:11" ht="12.75">
      <c r="B656" s="91"/>
      <c r="C656" s="91"/>
      <c r="D656" s="91"/>
      <c r="E656" s="91"/>
      <c r="F656" s="91"/>
      <c r="G656" s="91"/>
      <c r="H656" s="91"/>
      <c r="I656" s="91"/>
      <c r="K656" s="91"/>
    </row>
    <row r="657" spans="2:11" ht="12.75">
      <c r="B657" s="91"/>
      <c r="C657" s="91"/>
      <c r="D657" s="91"/>
      <c r="E657" s="91"/>
      <c r="F657" s="91"/>
      <c r="G657" s="91"/>
      <c r="H657" s="91"/>
      <c r="I657" s="91"/>
      <c r="K657" s="91"/>
    </row>
    <row r="658" spans="2:11" ht="12.75">
      <c r="B658" s="91"/>
      <c r="C658" s="91"/>
      <c r="D658" s="91"/>
      <c r="E658" s="91"/>
      <c r="F658" s="91"/>
      <c r="G658" s="91"/>
      <c r="H658" s="91"/>
      <c r="I658" s="91"/>
      <c r="K658" s="91"/>
    </row>
    <row r="659" spans="2:11" ht="12.75">
      <c r="B659" s="91"/>
      <c r="C659" s="91"/>
      <c r="D659" s="91"/>
      <c r="E659" s="91"/>
      <c r="F659" s="91"/>
      <c r="G659" s="91"/>
      <c r="H659" s="91"/>
      <c r="I659" s="91"/>
      <c r="K659" s="91"/>
    </row>
    <row r="660" spans="2:11" ht="12.75">
      <c r="B660" s="91"/>
      <c r="C660" s="91"/>
      <c r="D660" s="91"/>
      <c r="E660" s="91"/>
      <c r="F660" s="91"/>
      <c r="G660" s="91"/>
      <c r="H660" s="91"/>
      <c r="I660" s="91"/>
      <c r="K660" s="91"/>
    </row>
    <row r="661" spans="2:11" ht="12.75">
      <c r="B661" s="91"/>
      <c r="C661" s="91"/>
      <c r="D661" s="91"/>
      <c r="E661" s="91"/>
      <c r="F661" s="91"/>
      <c r="G661" s="91"/>
      <c r="H661" s="91"/>
      <c r="I661" s="91"/>
      <c r="K661" s="91"/>
    </row>
    <row r="662" spans="2:11" ht="12.75">
      <c r="B662" s="91"/>
      <c r="C662" s="91"/>
      <c r="D662" s="91"/>
      <c r="E662" s="91"/>
      <c r="F662" s="91"/>
      <c r="G662" s="91"/>
      <c r="H662" s="91"/>
      <c r="I662" s="91"/>
      <c r="K662" s="91"/>
    </row>
    <row r="663" spans="2:11" ht="12.75">
      <c r="B663" s="91"/>
      <c r="C663" s="91"/>
      <c r="D663" s="91"/>
      <c r="E663" s="91"/>
      <c r="F663" s="91"/>
      <c r="G663" s="91"/>
      <c r="H663" s="91"/>
      <c r="I663" s="91"/>
      <c r="K663" s="91"/>
    </row>
    <row r="664" spans="2:11" ht="12.75">
      <c r="B664" s="91"/>
      <c r="C664" s="91"/>
      <c r="D664" s="91"/>
      <c r="E664" s="91"/>
      <c r="F664" s="91"/>
      <c r="G664" s="91"/>
      <c r="H664" s="91"/>
      <c r="I664" s="91"/>
      <c r="K664" s="91"/>
    </row>
    <row r="665" spans="2:11" ht="12.75">
      <c r="B665" s="91"/>
      <c r="C665" s="91"/>
      <c r="D665" s="91"/>
      <c r="E665" s="91"/>
      <c r="F665" s="91"/>
      <c r="G665" s="91"/>
      <c r="H665" s="91"/>
      <c r="I665" s="91"/>
      <c r="K665" s="91"/>
    </row>
    <row r="666" spans="2:11" ht="12.75">
      <c r="B666" s="91"/>
      <c r="C666" s="91"/>
      <c r="D666" s="91"/>
      <c r="E666" s="91"/>
      <c r="F666" s="91"/>
      <c r="G666" s="91"/>
      <c r="H666" s="91"/>
      <c r="I666" s="91"/>
      <c r="K666" s="91"/>
    </row>
    <row r="667" spans="2:11" ht="12.75">
      <c r="B667" s="91"/>
      <c r="C667" s="91"/>
      <c r="D667" s="91"/>
      <c r="E667" s="91"/>
      <c r="F667" s="91"/>
      <c r="G667" s="91"/>
      <c r="H667" s="91"/>
      <c r="I667" s="91"/>
      <c r="K667" s="91"/>
    </row>
    <row r="668" spans="2:11" ht="12.75">
      <c r="B668" s="91"/>
      <c r="C668" s="91"/>
      <c r="D668" s="91"/>
      <c r="E668" s="91"/>
      <c r="F668" s="91"/>
      <c r="G668" s="91"/>
      <c r="H668" s="91"/>
      <c r="I668" s="91"/>
      <c r="K668" s="91"/>
    </row>
    <row r="669" spans="2:11" ht="12.75">
      <c r="B669" s="91"/>
      <c r="C669" s="91"/>
      <c r="D669" s="91"/>
      <c r="E669" s="91"/>
      <c r="F669" s="91"/>
      <c r="G669" s="91"/>
      <c r="H669" s="91"/>
      <c r="I669" s="91"/>
      <c r="K669" s="91"/>
    </row>
    <row r="670" spans="2:11" ht="12.75">
      <c r="B670" s="91"/>
      <c r="C670" s="91"/>
      <c r="D670" s="91"/>
      <c r="E670" s="91"/>
      <c r="F670" s="91"/>
      <c r="G670" s="91"/>
      <c r="H670" s="91"/>
      <c r="I670" s="91"/>
      <c r="K670" s="91"/>
    </row>
    <row r="671" spans="2:11" ht="12.75">
      <c r="B671" s="91"/>
      <c r="C671" s="91"/>
      <c r="D671" s="91"/>
      <c r="E671" s="91"/>
      <c r="F671" s="91"/>
      <c r="G671" s="91"/>
      <c r="H671" s="91"/>
      <c r="I671" s="91"/>
      <c r="K671" s="91"/>
    </row>
    <row r="672" spans="2:11" ht="12.75">
      <c r="B672" s="91"/>
      <c r="C672" s="91"/>
      <c r="D672" s="91"/>
      <c r="E672" s="91"/>
      <c r="F672" s="91"/>
      <c r="G672" s="91"/>
      <c r="H672" s="91"/>
      <c r="I672" s="91"/>
      <c r="K672" s="91"/>
    </row>
    <row r="673" spans="2:11" ht="12.75">
      <c r="B673" s="91"/>
      <c r="C673" s="91"/>
      <c r="D673" s="91"/>
      <c r="E673" s="91"/>
      <c r="F673" s="91"/>
      <c r="G673" s="91"/>
      <c r="H673" s="91"/>
      <c r="I673" s="91"/>
      <c r="K673" s="91"/>
    </row>
    <row r="674" spans="2:11" ht="12.75">
      <c r="B674" s="91"/>
      <c r="C674" s="91"/>
      <c r="D674" s="91"/>
      <c r="E674" s="91"/>
      <c r="F674" s="91"/>
      <c r="G674" s="91"/>
      <c r="H674" s="91"/>
      <c r="I674" s="91"/>
      <c r="K674" s="91"/>
    </row>
    <row r="675" spans="2:11" ht="12.75">
      <c r="B675" s="91"/>
      <c r="C675" s="91"/>
      <c r="D675" s="91"/>
      <c r="E675" s="91"/>
      <c r="F675" s="91"/>
      <c r="G675" s="91"/>
      <c r="H675" s="91"/>
      <c r="I675" s="91"/>
      <c r="K675" s="91"/>
    </row>
    <row r="676" spans="2:11" ht="12.75">
      <c r="B676" s="91"/>
      <c r="C676" s="91"/>
      <c r="D676" s="91"/>
      <c r="E676" s="91"/>
      <c r="F676" s="91"/>
      <c r="G676" s="91"/>
      <c r="H676" s="91"/>
      <c r="I676" s="91"/>
      <c r="K676" s="91"/>
    </row>
    <row r="677" spans="2:11" ht="12.75">
      <c r="B677" s="91"/>
      <c r="C677" s="91"/>
      <c r="D677" s="91"/>
      <c r="E677" s="91"/>
      <c r="F677" s="91"/>
      <c r="G677" s="91"/>
      <c r="H677" s="91"/>
      <c r="I677" s="91"/>
      <c r="K677" s="91"/>
    </row>
    <row r="678" spans="2:11" ht="12.75">
      <c r="B678" s="91"/>
      <c r="C678" s="91"/>
      <c r="D678" s="91"/>
      <c r="E678" s="91"/>
      <c r="F678" s="91"/>
      <c r="G678" s="91"/>
      <c r="H678" s="91"/>
      <c r="I678" s="91"/>
      <c r="K678" s="91"/>
    </row>
    <row r="679" spans="2:11" ht="12.75">
      <c r="B679" s="91"/>
      <c r="C679" s="91"/>
      <c r="D679" s="91"/>
      <c r="E679" s="91"/>
      <c r="F679" s="91"/>
      <c r="G679" s="91"/>
      <c r="H679" s="91"/>
      <c r="I679" s="91"/>
      <c r="K679" s="91"/>
    </row>
    <row r="680" spans="2:11" ht="12.75">
      <c r="B680" s="91"/>
      <c r="C680" s="91"/>
      <c r="D680" s="91"/>
      <c r="E680" s="91"/>
      <c r="F680" s="91"/>
      <c r="G680" s="91"/>
      <c r="H680" s="91"/>
      <c r="I680" s="91"/>
      <c r="K680" s="91"/>
    </row>
    <row r="681" spans="2:11" ht="12.75">
      <c r="B681" s="91"/>
      <c r="C681" s="91"/>
      <c r="D681" s="91"/>
      <c r="E681" s="91"/>
      <c r="F681" s="91"/>
      <c r="G681" s="91"/>
      <c r="H681" s="91"/>
      <c r="I681" s="91"/>
      <c r="K681" s="91"/>
    </row>
    <row r="682" spans="2:11" ht="12.75">
      <c r="B682" s="91"/>
      <c r="C682" s="91"/>
      <c r="D682" s="91"/>
      <c r="E682" s="91"/>
      <c r="F682" s="91"/>
      <c r="G682" s="91"/>
      <c r="H682" s="91"/>
      <c r="I682" s="91"/>
      <c r="K682" s="91"/>
    </row>
    <row r="683" spans="2:11" ht="12.75">
      <c r="B683" s="91"/>
      <c r="C683" s="91"/>
      <c r="D683" s="91"/>
      <c r="E683" s="91"/>
      <c r="F683" s="91"/>
      <c r="G683" s="91"/>
      <c r="H683" s="91"/>
      <c r="I683" s="91"/>
      <c r="K683" s="91"/>
    </row>
    <row r="684" spans="2:11" ht="12.75">
      <c r="B684" s="91"/>
      <c r="C684" s="91"/>
      <c r="D684" s="91"/>
      <c r="E684" s="91"/>
      <c r="F684" s="91"/>
      <c r="G684" s="91"/>
      <c r="H684" s="91"/>
      <c r="I684" s="91"/>
      <c r="K684" s="91"/>
    </row>
    <row r="685" spans="2:11" ht="12.75">
      <c r="B685" s="91"/>
      <c r="C685" s="91"/>
      <c r="D685" s="91"/>
      <c r="E685" s="91"/>
      <c r="F685" s="91"/>
      <c r="G685" s="91"/>
      <c r="H685" s="91"/>
      <c r="I685" s="91"/>
      <c r="K685" s="91"/>
    </row>
    <row r="686" spans="2:11" ht="12.75">
      <c r="B686" s="91"/>
      <c r="C686" s="91"/>
      <c r="D686" s="91"/>
      <c r="E686" s="91"/>
      <c r="F686" s="91"/>
      <c r="G686" s="91"/>
      <c r="H686" s="91"/>
      <c r="I686" s="91"/>
      <c r="K686" s="91"/>
    </row>
    <row r="687" spans="2:11" ht="12.75">
      <c r="B687" s="91"/>
      <c r="C687" s="91"/>
      <c r="D687" s="91"/>
      <c r="E687" s="91"/>
      <c r="F687" s="91"/>
      <c r="G687" s="91"/>
      <c r="H687" s="91"/>
      <c r="I687" s="91"/>
      <c r="K687" s="91"/>
    </row>
    <row r="688" spans="2:11" ht="12.75">
      <c r="B688" s="91"/>
      <c r="C688" s="91"/>
      <c r="D688" s="91"/>
      <c r="E688" s="91"/>
      <c r="F688" s="91"/>
      <c r="G688" s="91"/>
      <c r="H688" s="91"/>
      <c r="I688" s="91"/>
      <c r="K688" s="91"/>
    </row>
    <row r="689" spans="2:11" ht="12.75">
      <c r="B689" s="91"/>
      <c r="C689" s="91"/>
      <c r="D689" s="91"/>
      <c r="E689" s="91"/>
      <c r="F689" s="91"/>
      <c r="G689" s="91"/>
      <c r="H689" s="91"/>
      <c r="I689" s="91"/>
      <c r="K689" s="91"/>
    </row>
    <row r="690" spans="2:11" ht="12.75">
      <c r="B690" s="91"/>
      <c r="C690" s="91"/>
      <c r="D690" s="91"/>
      <c r="E690" s="91"/>
      <c r="F690" s="91"/>
      <c r="G690" s="91"/>
      <c r="H690" s="91"/>
      <c r="I690" s="91"/>
      <c r="K690" s="91"/>
    </row>
    <row r="691" spans="2:11" ht="12.75">
      <c r="B691" s="91"/>
      <c r="C691" s="91"/>
      <c r="D691" s="91"/>
      <c r="E691" s="91"/>
      <c r="F691" s="91"/>
      <c r="G691" s="91"/>
      <c r="H691" s="91"/>
      <c r="I691" s="91"/>
      <c r="K691" s="91"/>
    </row>
    <row r="692" spans="2:11" ht="12.75">
      <c r="B692" s="91"/>
      <c r="C692" s="91"/>
      <c r="D692" s="91"/>
      <c r="E692" s="91"/>
      <c r="F692" s="91"/>
      <c r="G692" s="91"/>
      <c r="H692" s="91"/>
      <c r="I692" s="91"/>
      <c r="K692" s="91"/>
    </row>
    <row r="693" spans="2:11" ht="12.75">
      <c r="B693" s="91"/>
      <c r="C693" s="91"/>
      <c r="D693" s="91"/>
      <c r="E693" s="91"/>
      <c r="F693" s="91"/>
      <c r="G693" s="91"/>
      <c r="H693" s="91"/>
      <c r="I693" s="91"/>
      <c r="K693" s="91"/>
    </row>
    <row r="694" spans="2:11" ht="12.75">
      <c r="B694" s="91"/>
      <c r="C694" s="91"/>
      <c r="D694" s="91"/>
      <c r="E694" s="91"/>
      <c r="F694" s="91"/>
      <c r="G694" s="91"/>
      <c r="H694" s="91"/>
      <c r="I694" s="91"/>
      <c r="K694" s="91"/>
    </row>
    <row r="695" spans="2:11" ht="12.75">
      <c r="B695" s="91"/>
      <c r="C695" s="91"/>
      <c r="D695" s="91"/>
      <c r="E695" s="91"/>
      <c r="F695" s="91"/>
      <c r="G695" s="91"/>
      <c r="H695" s="91"/>
      <c r="I695" s="91"/>
      <c r="K695" s="91"/>
    </row>
    <row r="696" spans="2:11" ht="12.75">
      <c r="B696" s="91"/>
      <c r="C696" s="91"/>
      <c r="D696" s="91"/>
      <c r="E696" s="91"/>
      <c r="F696" s="91"/>
      <c r="G696" s="91"/>
      <c r="H696" s="91"/>
      <c r="I696" s="91"/>
      <c r="K696" s="91"/>
    </row>
    <row r="697" spans="2:11" ht="12.75">
      <c r="B697" s="91"/>
      <c r="C697" s="91"/>
      <c r="D697" s="91"/>
      <c r="E697" s="91"/>
      <c r="F697" s="91"/>
      <c r="G697" s="91"/>
      <c r="H697" s="91"/>
      <c r="I697" s="91"/>
      <c r="K697" s="91"/>
    </row>
    <row r="698" spans="2:11" ht="12.75">
      <c r="B698" s="91"/>
      <c r="C698" s="91"/>
      <c r="D698" s="91"/>
      <c r="E698" s="91"/>
      <c r="F698" s="91"/>
      <c r="G698" s="91"/>
      <c r="H698" s="91"/>
      <c r="I698" s="91"/>
      <c r="K698" s="91"/>
    </row>
    <row r="699" spans="2:11" ht="12.75">
      <c r="B699" s="91"/>
      <c r="C699" s="91"/>
      <c r="D699" s="91"/>
      <c r="E699" s="91"/>
      <c r="F699" s="91"/>
      <c r="G699" s="91"/>
      <c r="H699" s="91"/>
      <c r="I699" s="91"/>
      <c r="K699" s="91"/>
    </row>
    <row r="700" spans="2:11" ht="12.75">
      <c r="B700" s="91"/>
      <c r="C700" s="91"/>
      <c r="D700" s="91"/>
      <c r="E700" s="91"/>
      <c r="F700" s="91"/>
      <c r="G700" s="91"/>
      <c r="H700" s="91"/>
      <c r="I700" s="91"/>
      <c r="K700" s="91"/>
    </row>
    <row r="701" spans="2:11" ht="12.75">
      <c r="B701" s="91"/>
      <c r="C701" s="91"/>
      <c r="D701" s="91"/>
      <c r="E701" s="91"/>
      <c r="F701" s="91"/>
      <c r="G701" s="91"/>
      <c r="H701" s="91"/>
      <c r="I701" s="91"/>
      <c r="K701" s="91"/>
    </row>
    <row r="702" spans="2:11" ht="12.75">
      <c r="B702" s="91"/>
      <c r="C702" s="91"/>
      <c r="D702" s="91"/>
      <c r="E702" s="91"/>
      <c r="F702" s="91"/>
      <c r="G702" s="91"/>
      <c r="H702" s="91"/>
      <c r="I702" s="91"/>
      <c r="K702" s="91"/>
    </row>
    <row r="703" spans="2:11" ht="12.75">
      <c r="B703" s="91"/>
      <c r="C703" s="91"/>
      <c r="D703" s="91"/>
      <c r="E703" s="91"/>
      <c r="F703" s="91"/>
      <c r="G703" s="91"/>
      <c r="H703" s="91"/>
      <c r="I703" s="91"/>
      <c r="K703" s="91"/>
    </row>
    <row r="704" spans="2:11" ht="12.75">
      <c r="B704" s="91"/>
      <c r="C704" s="91"/>
      <c r="D704" s="91"/>
      <c r="E704" s="91"/>
      <c r="F704" s="91"/>
      <c r="G704" s="91"/>
      <c r="H704" s="91"/>
      <c r="I704" s="91"/>
      <c r="K704" s="91"/>
    </row>
    <row r="705" spans="2:11" ht="12.75">
      <c r="B705" s="91"/>
      <c r="C705" s="91"/>
      <c r="D705" s="91"/>
      <c r="E705" s="91"/>
      <c r="F705" s="91"/>
      <c r="G705" s="91"/>
      <c r="H705" s="91"/>
      <c r="I705" s="91"/>
      <c r="K705" s="91"/>
    </row>
    <row r="706" spans="2:11" ht="12.75">
      <c r="B706" s="91"/>
      <c r="C706" s="91"/>
      <c r="D706" s="91"/>
      <c r="E706" s="91"/>
      <c r="F706" s="91"/>
      <c r="G706" s="91"/>
      <c r="H706" s="91"/>
      <c r="I706" s="91"/>
      <c r="K706" s="91"/>
    </row>
    <row r="707" spans="2:11" ht="12.75">
      <c r="B707" s="91"/>
      <c r="C707" s="91"/>
      <c r="D707" s="91"/>
      <c r="E707" s="91"/>
      <c r="F707" s="91"/>
      <c r="G707" s="91"/>
      <c r="H707" s="91"/>
      <c r="I707" s="91"/>
      <c r="K707" s="91"/>
    </row>
    <row r="708" spans="2:11" ht="12.75">
      <c r="B708" s="91"/>
      <c r="C708" s="91"/>
      <c r="D708" s="91"/>
      <c r="E708" s="91"/>
      <c r="F708" s="91"/>
      <c r="G708" s="91"/>
      <c r="H708" s="91"/>
      <c r="I708" s="91"/>
      <c r="K708" s="91"/>
    </row>
    <row r="709" spans="2:11" ht="12.75">
      <c r="B709" s="91"/>
      <c r="C709" s="91"/>
      <c r="D709" s="91"/>
      <c r="E709" s="91"/>
      <c r="F709" s="91"/>
      <c r="G709" s="91"/>
      <c r="H709" s="91"/>
      <c r="I709" s="91"/>
      <c r="K709" s="91"/>
    </row>
    <row r="710" spans="2:11" ht="12.75">
      <c r="B710" s="91"/>
      <c r="C710" s="91"/>
      <c r="D710" s="91"/>
      <c r="E710" s="91"/>
      <c r="F710" s="91"/>
      <c r="G710" s="91"/>
      <c r="H710" s="91"/>
      <c r="I710" s="91"/>
      <c r="K710" s="91"/>
    </row>
    <row r="711" spans="2:11" ht="12.75">
      <c r="B711" s="91"/>
      <c r="C711" s="91"/>
      <c r="D711" s="91"/>
      <c r="E711" s="91"/>
      <c r="F711" s="91"/>
      <c r="G711" s="91"/>
      <c r="H711" s="91"/>
      <c r="I711" s="91"/>
      <c r="K711" s="91"/>
    </row>
    <row r="712" spans="2:11" ht="12.75">
      <c r="B712" s="91"/>
      <c r="C712" s="91"/>
      <c r="D712" s="91"/>
      <c r="E712" s="91"/>
      <c r="F712" s="91"/>
      <c r="G712" s="91"/>
      <c r="H712" s="91"/>
      <c r="I712" s="91"/>
      <c r="K712" s="91"/>
    </row>
    <row r="713" spans="2:11" ht="12.75">
      <c r="B713" s="91"/>
      <c r="C713" s="91"/>
      <c r="D713" s="91"/>
      <c r="E713" s="91"/>
      <c r="F713" s="91"/>
      <c r="G713" s="91"/>
      <c r="H713" s="91"/>
      <c r="I713" s="91"/>
      <c r="K713" s="91"/>
    </row>
    <row r="714" spans="2:11" ht="12.75">
      <c r="B714" s="91"/>
      <c r="C714" s="91"/>
      <c r="D714" s="91"/>
      <c r="E714" s="91"/>
      <c r="F714" s="91"/>
      <c r="G714" s="91"/>
      <c r="H714" s="91"/>
      <c r="I714" s="91"/>
      <c r="K714" s="91"/>
    </row>
    <row r="715" spans="2:11" ht="12.75">
      <c r="B715" s="91"/>
      <c r="C715" s="91"/>
      <c r="D715" s="91"/>
      <c r="E715" s="91"/>
      <c r="F715" s="91"/>
      <c r="G715" s="91"/>
      <c r="H715" s="91"/>
      <c r="I715" s="91"/>
      <c r="K715" s="91"/>
    </row>
    <row r="716" spans="2:11" ht="12.75">
      <c r="B716" s="91"/>
      <c r="C716" s="91"/>
      <c r="D716" s="91"/>
      <c r="E716" s="91"/>
      <c r="F716" s="91"/>
      <c r="G716" s="91"/>
      <c r="H716" s="91"/>
      <c r="I716" s="91"/>
      <c r="K716" s="91"/>
    </row>
    <row r="717" spans="2:11" ht="12.75">
      <c r="B717" s="91"/>
      <c r="C717" s="91"/>
      <c r="D717" s="91"/>
      <c r="E717" s="91"/>
      <c r="F717" s="91"/>
      <c r="G717" s="91"/>
      <c r="H717" s="91"/>
      <c r="I717" s="91"/>
      <c r="K717" s="91"/>
    </row>
    <row r="718" spans="2:11" ht="12.75">
      <c r="B718" s="91"/>
      <c r="C718" s="91"/>
      <c r="D718" s="91"/>
      <c r="E718" s="91"/>
      <c r="F718" s="91"/>
      <c r="G718" s="91"/>
      <c r="H718" s="91"/>
      <c r="I718" s="91"/>
      <c r="K718" s="91"/>
    </row>
    <row r="719" spans="2:11" ht="12.75">
      <c r="B719" s="91"/>
      <c r="C719" s="91"/>
      <c r="D719" s="91"/>
      <c r="E719" s="91"/>
      <c r="F719" s="91"/>
      <c r="G719" s="91"/>
      <c r="H719" s="91"/>
      <c r="I719" s="91"/>
      <c r="K719" s="91"/>
    </row>
    <row r="720" spans="2:11" ht="12.75">
      <c r="B720" s="91"/>
      <c r="C720" s="91"/>
      <c r="D720" s="91"/>
      <c r="E720" s="91"/>
      <c r="F720" s="91"/>
      <c r="G720" s="91"/>
      <c r="H720" s="91"/>
      <c r="I720" s="91"/>
      <c r="K720" s="91"/>
    </row>
    <row r="721" spans="2:11" ht="12.75">
      <c r="B721" s="91"/>
      <c r="C721" s="91"/>
      <c r="D721" s="91"/>
      <c r="E721" s="91"/>
      <c r="F721" s="91"/>
      <c r="G721" s="91"/>
      <c r="H721" s="91"/>
      <c r="I721" s="91"/>
      <c r="K721" s="91"/>
    </row>
    <row r="722" spans="2:11" ht="12.75">
      <c r="B722" s="91"/>
      <c r="C722" s="91"/>
      <c r="D722" s="91"/>
      <c r="E722" s="91"/>
      <c r="F722" s="91"/>
      <c r="G722" s="91"/>
      <c r="H722" s="91"/>
      <c r="I722" s="91"/>
      <c r="K722" s="91"/>
    </row>
    <row r="723" spans="2:11" ht="12.75">
      <c r="B723" s="91"/>
      <c r="C723" s="91"/>
      <c r="D723" s="91"/>
      <c r="E723" s="91"/>
      <c r="F723" s="91"/>
      <c r="G723" s="91"/>
      <c r="H723" s="91"/>
      <c r="I723" s="91"/>
      <c r="K723" s="91"/>
    </row>
    <row r="724" spans="2:11" ht="12.75">
      <c r="B724" s="91"/>
      <c r="C724" s="91"/>
      <c r="D724" s="91"/>
      <c r="E724" s="91"/>
      <c r="F724" s="91"/>
      <c r="G724" s="91"/>
      <c r="H724" s="91"/>
      <c r="I724" s="91"/>
      <c r="K724" s="91"/>
    </row>
    <row r="725" spans="2:11" ht="12.75">
      <c r="B725" s="91"/>
      <c r="C725" s="91"/>
      <c r="D725" s="91"/>
      <c r="E725" s="91"/>
      <c r="F725" s="91"/>
      <c r="G725" s="91"/>
      <c r="H725" s="91"/>
      <c r="I725" s="91"/>
      <c r="K725" s="91"/>
    </row>
    <row r="726" spans="2:11" ht="12.75">
      <c r="B726" s="91"/>
      <c r="C726" s="91"/>
      <c r="D726" s="91"/>
      <c r="E726" s="91"/>
      <c r="F726" s="91"/>
      <c r="G726" s="91"/>
      <c r="H726" s="91"/>
      <c r="I726" s="91"/>
      <c r="K726" s="91"/>
    </row>
    <row r="727" spans="2:11" ht="12.75">
      <c r="B727" s="91"/>
      <c r="C727" s="91"/>
      <c r="D727" s="91"/>
      <c r="E727" s="91"/>
      <c r="F727" s="91"/>
      <c r="G727" s="91"/>
      <c r="H727" s="91"/>
      <c r="I727" s="91"/>
      <c r="K727" s="91"/>
    </row>
    <row r="728" spans="2:11" ht="12.75">
      <c r="B728" s="91"/>
      <c r="C728" s="91"/>
      <c r="D728" s="91"/>
      <c r="E728" s="91"/>
      <c r="F728" s="91"/>
      <c r="G728" s="91"/>
      <c r="H728" s="91"/>
      <c r="I728" s="91"/>
      <c r="K728" s="91"/>
    </row>
    <row r="729" spans="2:11" ht="12.75">
      <c r="B729" s="91"/>
      <c r="C729" s="91"/>
      <c r="D729" s="91"/>
      <c r="E729" s="91"/>
      <c r="F729" s="91"/>
      <c r="G729" s="91"/>
      <c r="H729" s="91"/>
      <c r="I729" s="91"/>
      <c r="K729" s="91"/>
    </row>
    <row r="730" spans="2:11" ht="12.75">
      <c r="B730" s="91"/>
      <c r="C730" s="91"/>
      <c r="D730" s="91"/>
      <c r="E730" s="91"/>
      <c r="F730" s="91"/>
      <c r="G730" s="91"/>
      <c r="H730" s="91"/>
      <c r="I730" s="91"/>
      <c r="K730" s="91"/>
    </row>
    <row r="731" spans="2:11" ht="12.75">
      <c r="B731" s="91"/>
      <c r="C731" s="91"/>
      <c r="D731" s="91"/>
      <c r="E731" s="91"/>
      <c r="F731" s="91"/>
      <c r="G731" s="91"/>
      <c r="H731" s="91"/>
      <c r="I731" s="91"/>
      <c r="K731" s="91"/>
    </row>
    <row r="732" spans="2:11" ht="12.75">
      <c r="B732" s="91"/>
      <c r="C732" s="91"/>
      <c r="D732" s="91"/>
      <c r="E732" s="91"/>
      <c r="F732" s="91"/>
      <c r="G732" s="91"/>
      <c r="H732" s="91"/>
      <c r="I732" s="91"/>
      <c r="K732" s="91"/>
    </row>
    <row r="733" spans="2:11" ht="12.75">
      <c r="B733" s="91"/>
      <c r="C733" s="91"/>
      <c r="D733" s="91"/>
      <c r="E733" s="91"/>
      <c r="F733" s="91"/>
      <c r="G733" s="91"/>
      <c r="H733" s="91"/>
      <c r="I733" s="91"/>
      <c r="K733" s="91"/>
    </row>
    <row r="734" spans="2:11" ht="12.75">
      <c r="B734" s="91"/>
      <c r="C734" s="91"/>
      <c r="D734" s="91"/>
      <c r="E734" s="91"/>
      <c r="F734" s="91"/>
      <c r="G734" s="91"/>
      <c r="H734" s="91"/>
      <c r="I734" s="91"/>
      <c r="K734" s="91"/>
    </row>
    <row r="735" spans="2:11" ht="12.75">
      <c r="B735" s="91"/>
      <c r="C735" s="91"/>
      <c r="D735" s="91"/>
      <c r="E735" s="91"/>
      <c r="F735" s="91"/>
      <c r="G735" s="91"/>
      <c r="H735" s="91"/>
      <c r="I735" s="91"/>
      <c r="K735" s="91"/>
    </row>
    <row r="736" spans="2:11" ht="12.75">
      <c r="B736" s="91"/>
      <c r="C736" s="91"/>
      <c r="D736" s="91"/>
      <c r="E736" s="91"/>
      <c r="F736" s="91"/>
      <c r="G736" s="91"/>
      <c r="H736" s="91"/>
      <c r="I736" s="91"/>
      <c r="K736" s="91"/>
    </row>
    <row r="737" spans="2:11" ht="12.75">
      <c r="B737" s="91"/>
      <c r="C737" s="91"/>
      <c r="D737" s="91"/>
      <c r="E737" s="91"/>
      <c r="F737" s="91"/>
      <c r="G737" s="91"/>
      <c r="H737" s="91"/>
      <c r="I737" s="91"/>
      <c r="K737" s="91"/>
    </row>
    <row r="738" spans="2:11" ht="12.75">
      <c r="B738" s="91"/>
      <c r="C738" s="91"/>
      <c r="D738" s="91"/>
      <c r="E738" s="91"/>
      <c r="F738" s="91"/>
      <c r="G738" s="91"/>
      <c r="H738" s="91"/>
      <c r="I738" s="91"/>
      <c r="K738" s="91"/>
    </row>
    <row r="739" spans="2:11" ht="12.75">
      <c r="B739" s="91"/>
      <c r="C739" s="91"/>
      <c r="D739" s="91"/>
      <c r="E739" s="91"/>
      <c r="F739" s="91"/>
      <c r="G739" s="91"/>
      <c r="H739" s="91"/>
      <c r="I739" s="91"/>
      <c r="K739" s="91"/>
    </row>
    <row r="740" spans="2:11" ht="12.75">
      <c r="B740" s="91"/>
      <c r="C740" s="91"/>
      <c r="D740" s="91"/>
      <c r="E740" s="91"/>
      <c r="F740" s="91"/>
      <c r="G740" s="91"/>
      <c r="H740" s="91"/>
      <c r="I740" s="91"/>
      <c r="K740" s="91"/>
    </row>
    <row r="741" spans="2:11" ht="12.75">
      <c r="B741" s="91"/>
      <c r="C741" s="91"/>
      <c r="D741" s="91"/>
      <c r="E741" s="91"/>
      <c r="F741" s="91"/>
      <c r="G741" s="91"/>
      <c r="H741" s="91"/>
      <c r="I741" s="91"/>
      <c r="K741" s="91"/>
    </row>
    <row r="742" spans="2:11" ht="12.75">
      <c r="B742" s="91"/>
      <c r="C742" s="91"/>
      <c r="D742" s="91"/>
      <c r="E742" s="91"/>
      <c r="F742" s="91"/>
      <c r="G742" s="91"/>
      <c r="H742" s="91"/>
      <c r="I742" s="91"/>
      <c r="K742" s="91"/>
    </row>
    <row r="743" spans="2:11" ht="12.75">
      <c r="B743" s="91"/>
      <c r="C743" s="91"/>
      <c r="D743" s="91"/>
      <c r="E743" s="91"/>
      <c r="F743" s="91"/>
      <c r="G743" s="91"/>
      <c r="H743" s="91"/>
      <c r="I743" s="91"/>
      <c r="K743" s="91"/>
    </row>
    <row r="744" spans="2:11" ht="12.75">
      <c r="B744" s="91"/>
      <c r="C744" s="91"/>
      <c r="D744" s="91"/>
      <c r="E744" s="91"/>
      <c r="F744" s="91"/>
      <c r="G744" s="91"/>
      <c r="H744" s="91"/>
      <c r="I744" s="91"/>
      <c r="K744" s="91"/>
    </row>
    <row r="745" spans="2:11" ht="12.75">
      <c r="B745" s="91"/>
      <c r="C745" s="91"/>
      <c r="D745" s="91"/>
      <c r="E745" s="91"/>
      <c r="F745" s="91"/>
      <c r="G745" s="91"/>
      <c r="H745" s="91"/>
      <c r="I745" s="91"/>
      <c r="K745" s="91"/>
    </row>
    <row r="746" spans="2:11" ht="12.75">
      <c r="B746" s="91"/>
      <c r="C746" s="91"/>
      <c r="D746" s="91"/>
      <c r="E746" s="91"/>
      <c r="F746" s="91"/>
      <c r="G746" s="91"/>
      <c r="H746" s="91"/>
      <c r="I746" s="91"/>
      <c r="K746" s="91"/>
    </row>
    <row r="747" spans="2:11" ht="12.75">
      <c r="B747" s="91"/>
      <c r="C747" s="91"/>
      <c r="D747" s="91"/>
      <c r="E747" s="91"/>
      <c r="F747" s="91"/>
      <c r="G747" s="91"/>
      <c r="H747" s="91"/>
      <c r="I747" s="91"/>
      <c r="K747" s="91"/>
    </row>
    <row r="748" spans="2:11" ht="12.75">
      <c r="B748" s="91"/>
      <c r="C748" s="91"/>
      <c r="D748" s="91"/>
      <c r="E748" s="91"/>
      <c r="F748" s="91"/>
      <c r="G748" s="91"/>
      <c r="H748" s="91"/>
      <c r="I748" s="91"/>
      <c r="K748" s="91"/>
    </row>
    <row r="749" spans="2:11" ht="12.75">
      <c r="B749" s="91"/>
      <c r="C749" s="91"/>
      <c r="D749" s="91"/>
      <c r="E749" s="91"/>
      <c r="F749" s="91"/>
      <c r="G749" s="91"/>
      <c r="H749" s="91"/>
      <c r="I749" s="91"/>
      <c r="K749" s="91"/>
    </row>
    <row r="750" spans="2:11" ht="12.75">
      <c r="B750" s="91"/>
      <c r="C750" s="91"/>
      <c r="D750" s="91"/>
      <c r="E750" s="91"/>
      <c r="F750" s="91"/>
      <c r="G750" s="91"/>
      <c r="H750" s="91"/>
      <c r="I750" s="91"/>
      <c r="K750" s="91"/>
    </row>
    <row r="751" spans="2:11" ht="12.75">
      <c r="B751" s="91"/>
      <c r="C751" s="91"/>
      <c r="D751" s="91"/>
      <c r="E751" s="91"/>
      <c r="F751" s="91"/>
      <c r="G751" s="91"/>
      <c r="H751" s="91"/>
      <c r="I751" s="91"/>
      <c r="K751" s="91"/>
    </row>
    <row r="752" spans="2:11" ht="12.75">
      <c r="B752" s="91"/>
      <c r="C752" s="91"/>
      <c r="D752" s="91"/>
      <c r="E752" s="91"/>
      <c r="F752" s="91"/>
      <c r="G752" s="91"/>
      <c r="H752" s="91"/>
      <c r="I752" s="91"/>
      <c r="K752" s="91"/>
    </row>
    <row r="753" spans="2:11" ht="12.75">
      <c r="B753" s="91"/>
      <c r="C753" s="91"/>
      <c r="D753" s="91"/>
      <c r="E753" s="91"/>
      <c r="F753" s="91"/>
      <c r="G753" s="91"/>
      <c r="H753" s="91"/>
      <c r="I753" s="91"/>
      <c r="K753" s="91"/>
    </row>
    <row r="754" spans="2:11" ht="12.75">
      <c r="B754" s="91"/>
      <c r="C754" s="91"/>
      <c r="D754" s="91"/>
      <c r="E754" s="91"/>
      <c r="F754" s="91"/>
      <c r="G754" s="91"/>
      <c r="H754" s="91"/>
      <c r="I754" s="91"/>
      <c r="K754" s="91"/>
    </row>
    <row r="755" spans="2:11" ht="12.75">
      <c r="B755" s="91"/>
      <c r="C755" s="91"/>
      <c r="D755" s="91"/>
      <c r="E755" s="91"/>
      <c r="F755" s="91"/>
      <c r="G755" s="91"/>
      <c r="H755" s="91"/>
      <c r="I755" s="91"/>
      <c r="K755" s="91"/>
    </row>
    <row r="756" spans="2:11" ht="12.75">
      <c r="B756" s="91"/>
      <c r="C756" s="91"/>
      <c r="D756" s="91"/>
      <c r="E756" s="91"/>
      <c r="F756" s="91"/>
      <c r="G756" s="91"/>
      <c r="H756" s="91"/>
      <c r="I756" s="91"/>
      <c r="K756" s="91"/>
    </row>
    <row r="757" spans="2:11" ht="12.75">
      <c r="B757" s="91"/>
      <c r="C757" s="91"/>
      <c r="D757" s="91"/>
      <c r="E757" s="91"/>
      <c r="F757" s="91"/>
      <c r="G757" s="91"/>
      <c r="H757" s="91"/>
      <c r="I757" s="91"/>
      <c r="K757" s="91"/>
    </row>
    <row r="758" spans="2:11" ht="12.75">
      <c r="B758" s="91"/>
      <c r="C758" s="91"/>
      <c r="D758" s="91"/>
      <c r="E758" s="91"/>
      <c r="F758" s="91"/>
      <c r="G758" s="91"/>
      <c r="H758" s="91"/>
      <c r="I758" s="91"/>
      <c r="K758" s="91"/>
    </row>
    <row r="759" spans="2:11" ht="12.75">
      <c r="B759" s="91"/>
      <c r="C759" s="91"/>
      <c r="D759" s="91"/>
      <c r="E759" s="91"/>
      <c r="F759" s="91"/>
      <c r="G759" s="91"/>
      <c r="H759" s="91"/>
      <c r="I759" s="91"/>
      <c r="K759" s="91"/>
    </row>
    <row r="760" spans="2:11" ht="12.75">
      <c r="B760" s="91"/>
      <c r="C760" s="91"/>
      <c r="D760" s="91"/>
      <c r="E760" s="91"/>
      <c r="F760" s="91"/>
      <c r="G760" s="91"/>
      <c r="H760" s="91"/>
      <c r="I760" s="91"/>
      <c r="K760" s="91"/>
    </row>
    <row r="761" spans="2:11" ht="12.75">
      <c r="B761" s="91"/>
      <c r="C761" s="91"/>
      <c r="D761" s="91"/>
      <c r="E761" s="91"/>
      <c r="F761" s="91"/>
      <c r="G761" s="91"/>
      <c r="H761" s="91"/>
      <c r="I761" s="91"/>
      <c r="K761" s="91"/>
    </row>
    <row r="762" spans="2:11" ht="12.75">
      <c r="B762" s="91"/>
      <c r="C762" s="91"/>
      <c r="D762" s="91"/>
      <c r="E762" s="91"/>
      <c r="F762" s="91"/>
      <c r="G762" s="91"/>
      <c r="H762" s="91"/>
      <c r="I762" s="91"/>
      <c r="K762" s="91"/>
    </row>
    <row r="763" spans="2:11" ht="12.75">
      <c r="B763" s="91"/>
      <c r="C763" s="91"/>
      <c r="D763" s="91"/>
      <c r="E763" s="91"/>
      <c r="F763" s="91"/>
      <c r="G763" s="91"/>
      <c r="H763" s="91"/>
      <c r="I763" s="91"/>
      <c r="K763" s="91"/>
    </row>
    <row r="764" spans="2:11" ht="12.75">
      <c r="B764" s="91"/>
      <c r="C764" s="91"/>
      <c r="D764" s="91"/>
      <c r="E764" s="91"/>
      <c r="F764" s="91"/>
      <c r="G764" s="91"/>
      <c r="H764" s="91"/>
      <c r="I764" s="91"/>
      <c r="K764" s="91"/>
    </row>
    <row r="765" spans="2:11" ht="12.75">
      <c r="B765" s="91"/>
      <c r="C765" s="91"/>
      <c r="D765" s="91"/>
      <c r="E765" s="91"/>
      <c r="F765" s="91"/>
      <c r="G765" s="91"/>
      <c r="H765" s="91"/>
      <c r="I765" s="91"/>
      <c r="K765" s="91"/>
    </row>
    <row r="766" spans="2:11" ht="12.75">
      <c r="B766" s="91"/>
      <c r="C766" s="91"/>
      <c r="D766" s="91"/>
      <c r="E766" s="91"/>
      <c r="F766" s="91"/>
      <c r="G766" s="91"/>
      <c r="H766" s="91"/>
      <c r="I766" s="91"/>
      <c r="K766" s="91"/>
    </row>
    <row r="767" spans="2:11" ht="12.75">
      <c r="B767" s="91"/>
      <c r="C767" s="91"/>
      <c r="D767" s="91"/>
      <c r="E767" s="91"/>
      <c r="F767" s="91"/>
      <c r="G767" s="91"/>
      <c r="H767" s="91"/>
      <c r="I767" s="91"/>
      <c r="K767" s="91"/>
    </row>
    <row r="768" spans="2:11" ht="12.75">
      <c r="B768" s="91"/>
      <c r="C768" s="91"/>
      <c r="D768" s="91"/>
      <c r="E768" s="91"/>
      <c r="F768" s="91"/>
      <c r="G768" s="91"/>
      <c r="H768" s="91"/>
      <c r="I768" s="91"/>
      <c r="K768" s="91"/>
    </row>
    <row r="769" spans="2:11" ht="12.75">
      <c r="B769" s="91"/>
      <c r="C769" s="91"/>
      <c r="D769" s="91"/>
      <c r="E769" s="91"/>
      <c r="F769" s="91"/>
      <c r="G769" s="91"/>
      <c r="H769" s="91"/>
      <c r="I769" s="91"/>
      <c r="K769" s="91"/>
    </row>
    <row r="770" spans="2:11" ht="12.75">
      <c r="B770" s="91"/>
      <c r="C770" s="91"/>
      <c r="D770" s="91"/>
      <c r="E770" s="91"/>
      <c r="F770" s="91"/>
      <c r="G770" s="91"/>
      <c r="H770" s="91"/>
      <c r="I770" s="91"/>
      <c r="K770" s="91"/>
    </row>
    <row r="771" spans="2:11" ht="12.75">
      <c r="B771" s="91"/>
      <c r="C771" s="91"/>
      <c r="D771" s="91"/>
      <c r="E771" s="91"/>
      <c r="F771" s="91"/>
      <c r="G771" s="91"/>
      <c r="H771" s="91"/>
      <c r="I771" s="91"/>
      <c r="K771" s="91"/>
    </row>
    <row r="772" spans="2:11" ht="12.75">
      <c r="B772" s="91"/>
      <c r="C772" s="91"/>
      <c r="D772" s="91"/>
      <c r="E772" s="91"/>
      <c r="F772" s="91"/>
      <c r="G772" s="91"/>
      <c r="H772" s="91"/>
      <c r="I772" s="91"/>
      <c r="K772" s="91"/>
    </row>
    <row r="773" spans="2:11" ht="12.75">
      <c r="B773" s="91"/>
      <c r="C773" s="91"/>
      <c r="D773" s="91"/>
      <c r="E773" s="91"/>
      <c r="F773" s="91"/>
      <c r="G773" s="91"/>
      <c r="H773" s="91"/>
      <c r="I773" s="91"/>
      <c r="K773" s="91"/>
    </row>
    <row r="774" spans="2:11" ht="12.75">
      <c r="B774" s="91"/>
      <c r="C774" s="91"/>
      <c r="D774" s="91"/>
      <c r="E774" s="91"/>
      <c r="F774" s="91"/>
      <c r="G774" s="91"/>
      <c r="H774" s="91"/>
      <c r="I774" s="91"/>
      <c r="K774" s="91"/>
    </row>
    <row r="775" spans="2:11" ht="12.75">
      <c r="B775" s="91"/>
      <c r="C775" s="91"/>
      <c r="D775" s="91"/>
      <c r="E775" s="91"/>
      <c r="F775" s="91"/>
      <c r="G775" s="91"/>
      <c r="H775" s="91"/>
      <c r="I775" s="91"/>
      <c r="K775" s="91"/>
    </row>
    <row r="776" spans="2:11" ht="12.75">
      <c r="B776" s="91"/>
      <c r="C776" s="91"/>
      <c r="D776" s="91"/>
      <c r="E776" s="91"/>
      <c r="F776" s="91"/>
      <c r="G776" s="91"/>
      <c r="H776" s="91"/>
      <c r="I776" s="91"/>
      <c r="K776" s="91"/>
    </row>
    <row r="777" spans="2:11" ht="12.75">
      <c r="B777" s="91"/>
      <c r="C777" s="91"/>
      <c r="D777" s="91"/>
      <c r="E777" s="91"/>
      <c r="F777" s="91"/>
      <c r="G777" s="91"/>
      <c r="H777" s="91"/>
      <c r="I777" s="91"/>
      <c r="K777" s="91"/>
    </row>
    <row r="778" spans="2:11" ht="12.75">
      <c r="B778" s="91"/>
      <c r="C778" s="91"/>
      <c r="D778" s="91"/>
      <c r="E778" s="91"/>
      <c r="F778" s="91"/>
      <c r="G778" s="91"/>
      <c r="H778" s="91"/>
      <c r="I778" s="91"/>
      <c r="K778" s="91"/>
    </row>
    <row r="779" spans="2:11" ht="12.75">
      <c r="B779" s="91"/>
      <c r="C779" s="91"/>
      <c r="D779" s="91"/>
      <c r="E779" s="91"/>
      <c r="F779" s="91"/>
      <c r="G779" s="91"/>
      <c r="H779" s="91"/>
      <c r="I779" s="91"/>
      <c r="K779" s="91"/>
    </row>
    <row r="780" spans="2:11" ht="12.75">
      <c r="B780" s="91"/>
      <c r="C780" s="91"/>
      <c r="D780" s="91"/>
      <c r="E780" s="91"/>
      <c r="F780" s="91"/>
      <c r="G780" s="91"/>
      <c r="H780" s="91"/>
      <c r="I780" s="91"/>
      <c r="K780" s="91"/>
    </row>
    <row r="781" spans="2:11" ht="12.75">
      <c r="B781" s="91"/>
      <c r="C781" s="91"/>
      <c r="D781" s="91"/>
      <c r="E781" s="91"/>
      <c r="F781" s="91"/>
      <c r="G781" s="91"/>
      <c r="H781" s="91"/>
      <c r="I781" s="91"/>
      <c r="K781" s="91"/>
    </row>
    <row r="782" spans="2:11" ht="12.75">
      <c r="B782" s="91"/>
      <c r="C782" s="91"/>
      <c r="D782" s="91"/>
      <c r="E782" s="91"/>
      <c r="F782" s="91"/>
      <c r="G782" s="91"/>
      <c r="H782" s="91"/>
      <c r="I782" s="91"/>
      <c r="K782" s="91"/>
    </row>
    <row r="783" spans="2:11" ht="12.75">
      <c r="B783" s="91"/>
      <c r="C783" s="91"/>
      <c r="D783" s="91"/>
      <c r="E783" s="91"/>
      <c r="F783" s="91"/>
      <c r="G783" s="91"/>
      <c r="H783" s="91"/>
      <c r="I783" s="91"/>
      <c r="K783" s="91"/>
    </row>
    <row r="784" spans="2:11" ht="12.75">
      <c r="B784" s="91"/>
      <c r="C784" s="91"/>
      <c r="D784" s="91"/>
      <c r="E784" s="91"/>
      <c r="F784" s="91"/>
      <c r="G784" s="91"/>
      <c r="H784" s="91"/>
      <c r="I784" s="91"/>
      <c r="K784" s="91"/>
    </row>
    <row r="785" spans="2:11" ht="12.75">
      <c r="B785" s="91"/>
      <c r="C785" s="91"/>
      <c r="D785" s="91"/>
      <c r="E785" s="91"/>
      <c r="F785" s="91"/>
      <c r="G785" s="91"/>
      <c r="H785" s="91"/>
      <c r="I785" s="91"/>
      <c r="K785" s="91"/>
    </row>
    <row r="786" spans="2:11" ht="12.75">
      <c r="B786" s="91"/>
      <c r="C786" s="91"/>
      <c r="D786" s="91"/>
      <c r="E786" s="91"/>
      <c r="F786" s="91"/>
      <c r="G786" s="91"/>
      <c r="H786" s="91"/>
      <c r="I786" s="91"/>
      <c r="K786" s="91"/>
    </row>
    <row r="787" spans="2:11" ht="12.75">
      <c r="B787" s="91"/>
      <c r="C787" s="91"/>
      <c r="D787" s="91"/>
      <c r="E787" s="91"/>
      <c r="F787" s="91"/>
      <c r="G787" s="91"/>
      <c r="H787" s="91"/>
      <c r="I787" s="91"/>
      <c r="K787" s="91"/>
    </row>
    <row r="788" spans="2:11" ht="12.75">
      <c r="B788" s="91"/>
      <c r="C788" s="91"/>
      <c r="D788" s="91"/>
      <c r="E788" s="91"/>
      <c r="F788" s="91"/>
      <c r="G788" s="91"/>
      <c r="H788" s="91"/>
      <c r="I788" s="91"/>
      <c r="K788" s="91"/>
    </row>
    <row r="789" spans="2:11" ht="12.75">
      <c r="B789" s="91"/>
      <c r="C789" s="91"/>
      <c r="D789" s="91"/>
      <c r="E789" s="91"/>
      <c r="F789" s="91"/>
      <c r="G789" s="91"/>
      <c r="H789" s="91"/>
      <c r="I789" s="91"/>
      <c r="K789" s="91"/>
    </row>
    <row r="790" spans="2:11" ht="12.75">
      <c r="B790" s="91"/>
      <c r="C790" s="91"/>
      <c r="D790" s="91"/>
      <c r="E790" s="91"/>
      <c r="F790" s="91"/>
      <c r="G790" s="91"/>
      <c r="H790" s="91"/>
      <c r="I790" s="91"/>
      <c r="K790" s="91"/>
    </row>
    <row r="791" spans="2:11" ht="12.75">
      <c r="B791" s="91"/>
      <c r="C791" s="91"/>
      <c r="D791" s="91"/>
      <c r="E791" s="91"/>
      <c r="F791" s="91"/>
      <c r="G791" s="91"/>
      <c r="H791" s="91"/>
      <c r="I791" s="91"/>
      <c r="K791" s="91"/>
    </row>
    <row r="792" spans="2:11" ht="12.75">
      <c r="B792" s="91"/>
      <c r="C792" s="91"/>
      <c r="D792" s="91"/>
      <c r="E792" s="91"/>
      <c r="F792" s="91"/>
      <c r="G792" s="91"/>
      <c r="H792" s="91"/>
      <c r="I792" s="91"/>
      <c r="K792" s="91"/>
    </row>
    <row r="793" spans="2:11" ht="12.75">
      <c r="B793" s="91"/>
      <c r="C793" s="91"/>
      <c r="D793" s="91"/>
      <c r="E793" s="91"/>
      <c r="F793" s="91"/>
      <c r="G793" s="91"/>
      <c r="H793" s="91"/>
      <c r="I793" s="91"/>
      <c r="K793" s="91"/>
    </row>
    <row r="794" spans="2:11" ht="12.75">
      <c r="B794" s="91"/>
      <c r="C794" s="91"/>
      <c r="D794" s="91"/>
      <c r="E794" s="91"/>
      <c r="F794" s="91"/>
      <c r="G794" s="91"/>
      <c r="H794" s="91"/>
      <c r="I794" s="91"/>
      <c r="K794" s="91"/>
    </row>
    <row r="795" spans="2:11" ht="12.75">
      <c r="B795" s="91"/>
      <c r="C795" s="91"/>
      <c r="D795" s="91"/>
      <c r="E795" s="91"/>
      <c r="F795" s="91"/>
      <c r="G795" s="91"/>
      <c r="H795" s="91"/>
      <c r="I795" s="91"/>
      <c r="K795" s="91"/>
    </row>
    <row r="796" spans="2:11" ht="12.75">
      <c r="B796" s="91"/>
      <c r="C796" s="91"/>
      <c r="D796" s="91"/>
      <c r="E796" s="91"/>
      <c r="F796" s="91"/>
      <c r="G796" s="91"/>
      <c r="H796" s="91"/>
      <c r="I796" s="91"/>
      <c r="K796" s="91"/>
    </row>
    <row r="797" spans="2:11" ht="12.75">
      <c r="B797" s="91"/>
      <c r="C797" s="91"/>
      <c r="D797" s="91"/>
      <c r="E797" s="91"/>
      <c r="F797" s="91"/>
      <c r="G797" s="91"/>
      <c r="H797" s="91"/>
      <c r="I797" s="91"/>
      <c r="K797" s="91"/>
    </row>
    <row r="798" spans="2:11" ht="12.75">
      <c r="B798" s="91"/>
      <c r="C798" s="91"/>
      <c r="D798" s="91"/>
      <c r="E798" s="91"/>
      <c r="F798" s="91"/>
      <c r="G798" s="91"/>
      <c r="H798" s="91"/>
      <c r="I798" s="91"/>
      <c r="K798" s="91"/>
    </row>
    <row r="799" spans="2:11" ht="12.75">
      <c r="B799" s="91"/>
      <c r="C799" s="91"/>
      <c r="D799" s="91"/>
      <c r="E799" s="91"/>
      <c r="F799" s="91"/>
      <c r="G799" s="91"/>
      <c r="H799" s="91"/>
      <c r="I799" s="91"/>
      <c r="K799" s="91"/>
    </row>
    <row r="800" spans="2:11" ht="12.75">
      <c r="B800" s="91"/>
      <c r="C800" s="91"/>
      <c r="D800" s="91"/>
      <c r="E800" s="91"/>
      <c r="F800" s="91"/>
      <c r="G800" s="91"/>
      <c r="H800" s="91"/>
      <c r="I800" s="91"/>
      <c r="K800" s="91"/>
    </row>
    <row r="801" spans="2:11" ht="12.75">
      <c r="B801" s="91"/>
      <c r="C801" s="91"/>
      <c r="D801" s="91"/>
      <c r="E801" s="91"/>
      <c r="F801" s="91"/>
      <c r="G801" s="91"/>
      <c r="H801" s="91"/>
      <c r="I801" s="91"/>
      <c r="K801" s="91"/>
    </row>
    <row r="802" spans="2:11" ht="12.75">
      <c r="B802" s="91"/>
      <c r="C802" s="91"/>
      <c r="D802" s="91"/>
      <c r="E802" s="91"/>
      <c r="F802" s="91"/>
      <c r="G802" s="91"/>
      <c r="H802" s="91"/>
      <c r="I802" s="91"/>
      <c r="K802" s="91"/>
    </row>
    <row r="803" spans="2:11" ht="12.75">
      <c r="B803" s="91"/>
      <c r="C803" s="91"/>
      <c r="D803" s="91"/>
      <c r="E803" s="91"/>
      <c r="F803" s="91"/>
      <c r="G803" s="91"/>
      <c r="H803" s="91"/>
      <c r="I803" s="91"/>
      <c r="K803" s="91"/>
    </row>
    <row r="804" spans="2:11" ht="12.75">
      <c r="B804" s="91"/>
      <c r="C804" s="91"/>
      <c r="D804" s="91"/>
      <c r="E804" s="91"/>
      <c r="F804" s="91"/>
      <c r="G804" s="91"/>
      <c r="H804" s="91"/>
      <c r="I804" s="91"/>
      <c r="K804" s="91"/>
    </row>
    <row r="805" spans="2:11" ht="12.75">
      <c r="B805" s="91"/>
      <c r="C805" s="91"/>
      <c r="D805" s="91"/>
      <c r="E805" s="91"/>
      <c r="F805" s="91"/>
      <c r="G805" s="91"/>
      <c r="H805" s="91"/>
      <c r="I805" s="91"/>
      <c r="K805" s="91"/>
    </row>
    <row r="806" spans="2:11" ht="12.75">
      <c r="B806" s="91"/>
      <c r="C806" s="91"/>
      <c r="D806" s="91"/>
      <c r="E806" s="91"/>
      <c r="F806" s="91"/>
      <c r="G806" s="91"/>
      <c r="H806" s="91"/>
      <c r="I806" s="91"/>
      <c r="K806" s="91"/>
    </row>
    <row r="807" spans="2:11" ht="12.75">
      <c r="B807" s="91"/>
      <c r="C807" s="91"/>
      <c r="D807" s="91"/>
      <c r="E807" s="91"/>
      <c r="F807" s="91"/>
      <c r="G807" s="91"/>
      <c r="H807" s="91"/>
      <c r="I807" s="91"/>
      <c r="K807" s="91"/>
    </row>
    <row r="808" spans="2:11" ht="12.75">
      <c r="B808" s="91"/>
      <c r="C808" s="91"/>
      <c r="D808" s="91"/>
      <c r="E808" s="91"/>
      <c r="F808" s="91"/>
      <c r="G808" s="91"/>
      <c r="H808" s="91"/>
      <c r="I808" s="91"/>
      <c r="K808" s="91"/>
    </row>
    <row r="809" spans="2:11" ht="12.75">
      <c r="B809" s="91"/>
      <c r="C809" s="91"/>
      <c r="D809" s="91"/>
      <c r="E809" s="91"/>
      <c r="F809" s="91"/>
      <c r="G809" s="91"/>
      <c r="H809" s="91"/>
      <c r="I809" s="91"/>
      <c r="K809" s="91"/>
    </row>
    <row r="810" spans="2:11" ht="12.75">
      <c r="B810" s="91"/>
      <c r="C810" s="91"/>
      <c r="D810" s="91"/>
      <c r="E810" s="91"/>
      <c r="F810" s="91"/>
      <c r="G810" s="91"/>
      <c r="H810" s="91"/>
      <c r="I810" s="91"/>
      <c r="K810" s="91"/>
    </row>
    <row r="811" spans="2:11" ht="12.75">
      <c r="B811" s="91"/>
      <c r="C811" s="91"/>
      <c r="D811" s="91"/>
      <c r="E811" s="91"/>
      <c r="F811" s="91"/>
      <c r="G811" s="91"/>
      <c r="H811" s="91"/>
      <c r="I811" s="91"/>
      <c r="K811" s="91"/>
    </row>
    <row r="812" spans="2:11" ht="12.75">
      <c r="B812" s="91"/>
      <c r="C812" s="91"/>
      <c r="D812" s="91"/>
      <c r="E812" s="91"/>
      <c r="F812" s="91"/>
      <c r="G812" s="91"/>
      <c r="H812" s="91"/>
      <c r="I812" s="91"/>
      <c r="K812" s="91"/>
    </row>
    <row r="813" spans="2:11" ht="12.75">
      <c r="B813" s="91"/>
      <c r="C813" s="91"/>
      <c r="D813" s="91"/>
      <c r="E813" s="91"/>
      <c r="F813" s="91"/>
      <c r="G813" s="91"/>
      <c r="H813" s="91"/>
      <c r="I813" s="91"/>
      <c r="K813" s="91"/>
    </row>
    <row r="814" spans="2:11" ht="12.75">
      <c r="B814" s="91"/>
      <c r="C814" s="91"/>
      <c r="D814" s="91"/>
      <c r="E814" s="91"/>
      <c r="F814" s="91"/>
      <c r="G814" s="91"/>
      <c r="H814" s="91"/>
      <c r="I814" s="91"/>
      <c r="K814" s="91"/>
    </row>
    <row r="815" spans="2:11" ht="12.75">
      <c r="B815" s="91"/>
      <c r="C815" s="91"/>
      <c r="D815" s="91"/>
      <c r="E815" s="91"/>
      <c r="F815" s="91"/>
      <c r="G815" s="91"/>
      <c r="H815" s="91"/>
      <c r="I815" s="91"/>
      <c r="K815" s="91"/>
    </row>
    <row r="816" spans="2:11" ht="12.75">
      <c r="B816" s="91"/>
      <c r="C816" s="91"/>
      <c r="D816" s="91"/>
      <c r="E816" s="91"/>
      <c r="F816" s="91"/>
      <c r="G816" s="91"/>
      <c r="H816" s="91"/>
      <c r="I816" s="91"/>
      <c r="K816" s="91"/>
    </row>
    <row r="817" spans="2:11" ht="12.75">
      <c r="B817" s="91"/>
      <c r="C817" s="91"/>
      <c r="D817" s="91"/>
      <c r="E817" s="91"/>
      <c r="F817" s="91"/>
      <c r="G817" s="91"/>
      <c r="H817" s="91"/>
      <c r="I817" s="91"/>
      <c r="K817" s="91"/>
    </row>
    <row r="818" spans="2:11" ht="12.75">
      <c r="B818" s="91"/>
      <c r="C818" s="91"/>
      <c r="D818" s="91"/>
      <c r="E818" s="91"/>
      <c r="F818" s="91"/>
      <c r="G818" s="91"/>
      <c r="H818" s="91"/>
      <c r="I818" s="91"/>
      <c r="K818" s="91"/>
    </row>
    <row r="819" spans="2:11" ht="12.75">
      <c r="B819" s="91"/>
      <c r="C819" s="91"/>
      <c r="D819" s="91"/>
      <c r="E819" s="91"/>
      <c r="F819" s="91"/>
      <c r="G819" s="91"/>
      <c r="H819" s="91"/>
      <c r="I819" s="91"/>
      <c r="K819" s="91"/>
    </row>
    <row r="820" spans="2:11" ht="12.75">
      <c r="B820" s="91"/>
      <c r="C820" s="91"/>
      <c r="D820" s="91"/>
      <c r="E820" s="91"/>
      <c r="F820" s="91"/>
      <c r="G820" s="91"/>
      <c r="H820" s="91"/>
      <c r="I820" s="91"/>
      <c r="K820" s="91"/>
    </row>
    <row r="821" spans="2:11" ht="12.75">
      <c r="B821" s="91"/>
      <c r="C821" s="91"/>
      <c r="D821" s="91"/>
      <c r="E821" s="91"/>
      <c r="F821" s="91"/>
      <c r="G821" s="91"/>
      <c r="H821" s="91"/>
      <c r="I821" s="91"/>
      <c r="K821" s="91"/>
    </row>
    <row r="822" spans="2:11" ht="12.75">
      <c r="B822" s="91"/>
      <c r="C822" s="91"/>
      <c r="D822" s="91"/>
      <c r="E822" s="91"/>
      <c r="F822" s="91"/>
      <c r="G822" s="91"/>
      <c r="H822" s="91"/>
      <c r="I822" s="91"/>
      <c r="K822" s="91"/>
    </row>
    <row r="823" spans="2:11" ht="12.75">
      <c r="B823" s="91"/>
      <c r="C823" s="91"/>
      <c r="D823" s="91"/>
      <c r="E823" s="91"/>
      <c r="F823" s="91"/>
      <c r="G823" s="91"/>
      <c r="H823" s="91"/>
      <c r="I823" s="91"/>
      <c r="K823" s="91"/>
    </row>
    <row r="824" spans="2:11" ht="12.75">
      <c r="B824" s="91"/>
      <c r="C824" s="91"/>
      <c r="D824" s="91"/>
      <c r="E824" s="91"/>
      <c r="F824" s="91"/>
      <c r="G824" s="91"/>
      <c r="H824" s="91"/>
      <c r="I824" s="91"/>
      <c r="K824" s="91"/>
    </row>
    <row r="825" spans="2:11" ht="12.75">
      <c r="B825" s="91"/>
      <c r="C825" s="91"/>
      <c r="D825" s="91"/>
      <c r="E825" s="91"/>
      <c r="F825" s="91"/>
      <c r="G825" s="91"/>
      <c r="H825" s="91"/>
      <c r="I825" s="91"/>
      <c r="K825" s="91"/>
    </row>
    <row r="826" spans="2:11" ht="12.75">
      <c r="B826" s="91"/>
      <c r="C826" s="91"/>
      <c r="D826" s="91"/>
      <c r="E826" s="91"/>
      <c r="F826" s="91"/>
      <c r="G826" s="91"/>
      <c r="H826" s="91"/>
      <c r="I826" s="91"/>
      <c r="K826" s="91"/>
    </row>
    <row r="827" spans="2:11" ht="12.75">
      <c r="B827" s="91"/>
      <c r="C827" s="91"/>
      <c r="D827" s="91"/>
      <c r="E827" s="91"/>
      <c r="F827" s="91"/>
      <c r="G827" s="91"/>
      <c r="H827" s="91"/>
      <c r="I827" s="91"/>
      <c r="K827" s="91"/>
    </row>
    <row r="828" spans="2:11" ht="12.75">
      <c r="B828" s="91"/>
      <c r="C828" s="91"/>
      <c r="D828" s="91"/>
      <c r="E828" s="91"/>
      <c r="F828" s="91"/>
      <c r="G828" s="91"/>
      <c r="H828" s="91"/>
      <c r="I828" s="91"/>
      <c r="K828" s="91"/>
    </row>
    <row r="829" spans="2:11" ht="12.75">
      <c r="B829" s="91"/>
      <c r="C829" s="91"/>
      <c r="D829" s="91"/>
      <c r="E829" s="91"/>
      <c r="F829" s="91"/>
      <c r="G829" s="91"/>
      <c r="H829" s="91"/>
      <c r="I829" s="91"/>
      <c r="K829" s="91"/>
    </row>
    <row r="830" spans="2:11" ht="12.75">
      <c r="B830" s="91"/>
      <c r="C830" s="91"/>
      <c r="D830" s="91"/>
      <c r="E830" s="91"/>
      <c r="F830" s="91"/>
      <c r="G830" s="91"/>
      <c r="H830" s="91"/>
      <c r="I830" s="91"/>
      <c r="K830" s="91"/>
    </row>
    <row r="831" spans="2:11" ht="12.75">
      <c r="B831" s="91"/>
      <c r="C831" s="91"/>
      <c r="D831" s="91"/>
      <c r="E831" s="91"/>
      <c r="F831" s="91"/>
      <c r="G831" s="91"/>
      <c r="H831" s="91"/>
      <c r="I831" s="91"/>
      <c r="K831" s="91"/>
    </row>
    <row r="832" spans="2:11" ht="12.75">
      <c r="B832" s="91"/>
      <c r="C832" s="91"/>
      <c r="D832" s="91"/>
      <c r="E832" s="91"/>
      <c r="F832" s="91"/>
      <c r="G832" s="91"/>
      <c r="H832" s="91"/>
      <c r="I832" s="91"/>
      <c r="K832" s="91"/>
    </row>
    <row r="833" spans="2:11" ht="12.75">
      <c r="B833" s="91"/>
      <c r="C833" s="91"/>
      <c r="D833" s="91"/>
      <c r="E833" s="91"/>
      <c r="F833" s="91"/>
      <c r="G833" s="91"/>
      <c r="H833" s="91"/>
      <c r="I833" s="91"/>
      <c r="K833" s="91"/>
    </row>
    <row r="834" spans="2:11" ht="12.75">
      <c r="B834" s="91"/>
      <c r="C834" s="91"/>
      <c r="D834" s="91"/>
      <c r="E834" s="91"/>
      <c r="F834" s="91"/>
      <c r="G834" s="91"/>
      <c r="H834" s="91"/>
      <c r="I834" s="91"/>
      <c r="K834" s="91"/>
    </row>
    <row r="835" spans="2:11" ht="12.75">
      <c r="B835" s="91"/>
      <c r="C835" s="91"/>
      <c r="D835" s="91"/>
      <c r="E835" s="91"/>
      <c r="F835" s="91"/>
      <c r="G835" s="91"/>
      <c r="H835" s="91"/>
      <c r="I835" s="91"/>
      <c r="K835" s="91"/>
    </row>
    <row r="836" spans="2:11" ht="12.75">
      <c r="B836" s="91"/>
      <c r="C836" s="91"/>
      <c r="D836" s="91"/>
      <c r="E836" s="91"/>
      <c r="F836" s="91"/>
      <c r="G836" s="91"/>
      <c r="H836" s="91"/>
      <c r="I836" s="91"/>
      <c r="K836" s="91"/>
    </row>
    <row r="837" spans="2:11" ht="12.75">
      <c r="B837" s="91"/>
      <c r="C837" s="91"/>
      <c r="D837" s="91"/>
      <c r="E837" s="91"/>
      <c r="F837" s="91"/>
      <c r="G837" s="91"/>
      <c r="H837" s="91"/>
      <c r="I837" s="91"/>
      <c r="K837" s="91"/>
    </row>
    <row r="838" spans="2:11" ht="12.75">
      <c r="B838" s="91"/>
      <c r="C838" s="91"/>
      <c r="D838" s="91"/>
      <c r="E838" s="91"/>
      <c r="F838" s="91"/>
      <c r="G838" s="91"/>
      <c r="H838" s="91"/>
      <c r="I838" s="91"/>
      <c r="K838" s="91"/>
    </row>
    <row r="839" spans="2:11" ht="12.75">
      <c r="B839" s="91"/>
      <c r="C839" s="91"/>
      <c r="D839" s="91"/>
      <c r="E839" s="91"/>
      <c r="F839" s="91"/>
      <c r="G839" s="91"/>
      <c r="H839" s="91"/>
      <c r="I839" s="91"/>
      <c r="K839" s="91"/>
    </row>
    <row r="840" spans="2:11" ht="12.75">
      <c r="B840" s="91"/>
      <c r="C840" s="91"/>
      <c r="D840" s="91"/>
      <c r="E840" s="91"/>
      <c r="F840" s="91"/>
      <c r="G840" s="91"/>
      <c r="H840" s="91"/>
      <c r="I840" s="91"/>
      <c r="K840" s="91"/>
    </row>
    <row r="841" spans="2:11" ht="12.75">
      <c r="B841" s="91"/>
      <c r="C841" s="91"/>
      <c r="D841" s="91"/>
      <c r="E841" s="91"/>
      <c r="F841" s="91"/>
      <c r="G841" s="91"/>
      <c r="H841" s="91"/>
      <c r="I841" s="91"/>
      <c r="K841" s="91"/>
    </row>
    <row r="842" spans="2:11" ht="12.75">
      <c r="B842" s="91"/>
      <c r="C842" s="91"/>
      <c r="D842" s="91"/>
      <c r="E842" s="91"/>
      <c r="F842" s="91"/>
      <c r="G842" s="91"/>
      <c r="H842" s="91"/>
      <c r="I842" s="91"/>
      <c r="K842" s="91"/>
    </row>
    <row r="843" spans="2:11" ht="12.75">
      <c r="B843" s="91"/>
      <c r="C843" s="91"/>
      <c r="D843" s="91"/>
      <c r="E843" s="91"/>
      <c r="F843" s="91"/>
      <c r="G843" s="91"/>
      <c r="H843" s="91"/>
      <c r="I843" s="91"/>
      <c r="K843" s="91"/>
    </row>
    <row r="844" spans="2:11" ht="12.75">
      <c r="B844" s="91"/>
      <c r="C844" s="91"/>
      <c r="D844" s="91"/>
      <c r="E844" s="91"/>
      <c r="F844" s="91"/>
      <c r="G844" s="91"/>
      <c r="H844" s="91"/>
      <c r="I844" s="91"/>
      <c r="K844" s="91"/>
    </row>
    <row r="845" spans="2:11" ht="12.75">
      <c r="B845" s="91"/>
      <c r="C845" s="91"/>
      <c r="D845" s="91"/>
      <c r="E845" s="91"/>
      <c r="F845" s="91"/>
      <c r="G845" s="91"/>
      <c r="H845" s="91"/>
      <c r="I845" s="91"/>
      <c r="K845" s="91"/>
    </row>
    <row r="846" spans="2:11" ht="12.75">
      <c r="B846" s="91"/>
      <c r="C846" s="91"/>
      <c r="D846" s="91"/>
      <c r="E846" s="91"/>
      <c r="F846" s="91"/>
      <c r="G846" s="91"/>
      <c r="H846" s="91"/>
      <c r="I846" s="91"/>
      <c r="K846" s="91"/>
    </row>
    <row r="847" spans="2:11" ht="12.75">
      <c r="B847" s="91"/>
      <c r="C847" s="91"/>
      <c r="D847" s="91"/>
      <c r="E847" s="91"/>
      <c r="F847" s="91"/>
      <c r="G847" s="91"/>
      <c r="H847" s="91"/>
      <c r="I847" s="91"/>
      <c r="K847" s="91"/>
    </row>
    <row r="848" spans="2:11" ht="12.75">
      <c r="B848" s="91"/>
      <c r="C848" s="91"/>
      <c r="D848" s="91"/>
      <c r="E848" s="91"/>
      <c r="F848" s="91"/>
      <c r="G848" s="91"/>
      <c r="H848" s="91"/>
      <c r="I848" s="91"/>
      <c r="K848" s="91"/>
    </row>
    <row r="849" spans="2:11" ht="12.75">
      <c r="B849" s="91"/>
      <c r="C849" s="91"/>
      <c r="D849" s="91"/>
      <c r="E849" s="91"/>
      <c r="F849" s="91"/>
      <c r="G849" s="91"/>
      <c r="H849" s="91"/>
      <c r="I849" s="91"/>
      <c r="K849" s="91"/>
    </row>
    <row r="850" spans="2:11" ht="12.75">
      <c r="B850" s="91"/>
      <c r="C850" s="91"/>
      <c r="D850" s="91"/>
      <c r="E850" s="91"/>
      <c r="F850" s="91"/>
      <c r="G850" s="91"/>
      <c r="H850" s="91"/>
      <c r="I850" s="91"/>
      <c r="K850" s="91"/>
    </row>
    <row r="851" spans="2:11" ht="12.75">
      <c r="B851" s="91"/>
      <c r="C851" s="91"/>
      <c r="D851" s="91"/>
      <c r="E851" s="91"/>
      <c r="F851" s="91"/>
      <c r="G851" s="91"/>
      <c r="H851" s="91"/>
      <c r="I851" s="91"/>
      <c r="K851" s="91"/>
    </row>
    <row r="852" spans="2:11" ht="12.75">
      <c r="B852" s="91"/>
      <c r="C852" s="91"/>
      <c r="D852" s="91"/>
      <c r="E852" s="91"/>
      <c r="F852" s="91"/>
      <c r="G852" s="91"/>
      <c r="H852" s="91"/>
      <c r="I852" s="91"/>
      <c r="K852" s="91"/>
    </row>
    <row r="853" spans="2:11" ht="12.75">
      <c r="B853" s="91"/>
      <c r="C853" s="91"/>
      <c r="D853" s="91"/>
      <c r="E853" s="91"/>
      <c r="F853" s="91"/>
      <c r="G853" s="91"/>
      <c r="H853" s="91"/>
      <c r="I853" s="91"/>
      <c r="K853" s="91"/>
    </row>
    <row r="854" spans="2:11" ht="12.75">
      <c r="B854" s="91"/>
      <c r="C854" s="91"/>
      <c r="D854" s="91"/>
      <c r="E854" s="91"/>
      <c r="F854" s="91"/>
      <c r="G854" s="91"/>
      <c r="H854" s="91"/>
      <c r="I854" s="91"/>
      <c r="K854" s="91"/>
    </row>
    <row r="855" spans="2:11" ht="12.75">
      <c r="B855" s="91"/>
      <c r="C855" s="91"/>
      <c r="D855" s="91"/>
      <c r="E855" s="91"/>
      <c r="F855" s="91"/>
      <c r="G855" s="91"/>
      <c r="H855" s="91"/>
      <c r="I855" s="91"/>
      <c r="K855" s="91"/>
    </row>
    <row r="856" spans="2:11" ht="12.75">
      <c r="B856" s="91"/>
      <c r="C856" s="91"/>
      <c r="D856" s="91"/>
      <c r="E856" s="91"/>
      <c r="F856" s="91"/>
      <c r="G856" s="91"/>
      <c r="H856" s="91"/>
      <c r="I856" s="91"/>
      <c r="K856" s="91"/>
    </row>
    <row r="857" spans="2:11" ht="12.75">
      <c r="B857" s="91"/>
      <c r="C857" s="91"/>
      <c r="D857" s="91"/>
      <c r="E857" s="91"/>
      <c r="F857" s="91"/>
      <c r="G857" s="91"/>
      <c r="H857" s="91"/>
      <c r="I857" s="91"/>
      <c r="K857" s="91"/>
    </row>
    <row r="858" spans="2:11" ht="12.75">
      <c r="B858" s="91"/>
      <c r="C858" s="91"/>
      <c r="D858" s="91"/>
      <c r="E858" s="91"/>
      <c r="F858" s="91"/>
      <c r="G858" s="91"/>
      <c r="H858" s="91"/>
      <c r="I858" s="91"/>
      <c r="K858" s="91"/>
    </row>
    <row r="859" spans="2:11" ht="12.75">
      <c r="B859" s="91"/>
      <c r="C859" s="91"/>
      <c r="D859" s="91"/>
      <c r="E859" s="91"/>
      <c r="F859" s="91"/>
      <c r="G859" s="91"/>
      <c r="H859" s="91"/>
      <c r="I859" s="91"/>
      <c r="K859" s="91"/>
    </row>
    <row r="860" spans="2:11" ht="12.75">
      <c r="B860" s="91"/>
      <c r="C860" s="91"/>
      <c r="D860" s="91"/>
      <c r="E860" s="91"/>
      <c r="F860" s="91"/>
      <c r="G860" s="91"/>
      <c r="H860" s="91"/>
      <c r="I860" s="91"/>
      <c r="K860" s="91"/>
    </row>
    <row r="861" spans="2:11" ht="12.75">
      <c r="B861" s="91"/>
      <c r="C861" s="91"/>
      <c r="D861" s="91"/>
      <c r="E861" s="91"/>
      <c r="F861" s="91"/>
      <c r="G861" s="91"/>
      <c r="H861" s="91"/>
      <c r="I861" s="91"/>
      <c r="K861" s="91"/>
    </row>
    <row r="862" spans="2:11" ht="12.75">
      <c r="B862" s="91"/>
      <c r="C862" s="91"/>
      <c r="D862" s="91"/>
      <c r="E862" s="91"/>
      <c r="F862" s="91"/>
      <c r="G862" s="91"/>
      <c r="H862" s="91"/>
      <c r="I862" s="91"/>
      <c r="K862" s="91"/>
    </row>
    <row r="863" spans="2:11" ht="12.75">
      <c r="B863" s="91"/>
      <c r="C863" s="91"/>
      <c r="D863" s="91"/>
      <c r="E863" s="91"/>
      <c r="F863" s="91"/>
      <c r="G863" s="91"/>
      <c r="H863" s="91"/>
      <c r="I863" s="91"/>
      <c r="K863" s="91"/>
    </row>
    <row r="864" spans="2:11" ht="12.75">
      <c r="B864" s="91"/>
      <c r="C864" s="91"/>
      <c r="D864" s="91"/>
      <c r="E864" s="91"/>
      <c r="F864" s="91"/>
      <c r="G864" s="91"/>
      <c r="H864" s="91"/>
      <c r="I864" s="91"/>
      <c r="K864" s="91"/>
    </row>
    <row r="865" spans="2:11" ht="12.75">
      <c r="B865" s="91"/>
      <c r="C865" s="91"/>
      <c r="D865" s="91"/>
      <c r="E865" s="91"/>
      <c r="F865" s="91"/>
      <c r="G865" s="91"/>
      <c r="H865" s="91"/>
      <c r="I865" s="91"/>
      <c r="K865" s="91"/>
    </row>
    <row r="866" spans="2:11" ht="12.75">
      <c r="B866" s="91"/>
      <c r="C866" s="91"/>
      <c r="D866" s="91"/>
      <c r="E866" s="91"/>
      <c r="F866" s="91"/>
      <c r="G866" s="91"/>
      <c r="H866" s="91"/>
      <c r="I866" s="91"/>
      <c r="K866" s="91"/>
    </row>
    <row r="867" spans="2:11" ht="12.75">
      <c r="B867" s="91"/>
      <c r="C867" s="91"/>
      <c r="D867" s="91"/>
      <c r="E867" s="91"/>
      <c r="F867" s="91"/>
      <c r="G867" s="91"/>
      <c r="H867" s="91"/>
      <c r="I867" s="91"/>
      <c r="K867" s="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73">
      <selection activeCell="L91" sqref="L91"/>
    </sheetView>
  </sheetViews>
  <sheetFormatPr defaultColWidth="9.140625" defaultRowHeight="12.75"/>
  <cols>
    <col min="1" max="1" width="20.140625" style="0" customWidth="1"/>
    <col min="8" max="8" width="8.8515625" style="0" customWidth="1"/>
  </cols>
  <sheetData>
    <row r="1" s="85" customFormat="1" ht="14.25">
      <c r="A1" s="88" t="s">
        <v>229</v>
      </c>
    </row>
    <row r="2" spans="1:8" s="107" customFormat="1" ht="12.75" customHeight="1">
      <c r="A2" s="62" t="s">
        <v>282</v>
      </c>
      <c r="B2" s="106"/>
      <c r="C2" s="106"/>
      <c r="D2" s="106"/>
      <c r="E2" s="106"/>
      <c r="F2" s="106"/>
      <c r="G2" s="106"/>
      <c r="H2" s="106" t="s">
        <v>264</v>
      </c>
    </row>
    <row r="3" spans="1:8" s="91" customFormat="1" ht="12.75">
      <c r="A3" s="108"/>
      <c r="B3" s="42" t="s">
        <v>230</v>
      </c>
      <c r="C3" s="5" t="s">
        <v>231</v>
      </c>
      <c r="D3" s="42" t="s">
        <v>232</v>
      </c>
      <c r="E3" s="5" t="s">
        <v>233</v>
      </c>
      <c r="F3" s="42" t="s">
        <v>234</v>
      </c>
      <c r="G3" s="42" t="s">
        <v>235</v>
      </c>
      <c r="H3" s="5" t="s">
        <v>236</v>
      </c>
    </row>
    <row r="4" spans="1:9" s="85" customFormat="1" ht="12.75">
      <c r="A4" s="65" t="s">
        <v>59</v>
      </c>
      <c r="B4" s="66">
        <v>71733</v>
      </c>
      <c r="C4" s="67">
        <v>3516</v>
      </c>
      <c r="D4" s="68">
        <v>234</v>
      </c>
      <c r="E4" s="66">
        <v>265</v>
      </c>
      <c r="F4" s="66">
        <v>1118</v>
      </c>
      <c r="G4" s="67">
        <v>18748</v>
      </c>
      <c r="H4" s="68">
        <v>146</v>
      </c>
      <c r="I4" s="84"/>
    </row>
    <row r="5" spans="1:8" s="85" customFormat="1" ht="12.75">
      <c r="A5" s="69" t="s">
        <v>60</v>
      </c>
      <c r="B5" s="70">
        <v>3257</v>
      </c>
      <c r="C5" s="71">
        <v>134</v>
      </c>
      <c r="D5" s="71">
        <v>11</v>
      </c>
      <c r="E5" s="70">
        <v>2</v>
      </c>
      <c r="F5" s="70">
        <v>6</v>
      </c>
      <c r="G5" s="71">
        <v>605</v>
      </c>
      <c r="H5" s="71">
        <v>22</v>
      </c>
    </row>
    <row r="6" spans="1:8" s="85" customFormat="1" ht="12.75">
      <c r="A6" s="53" t="s">
        <v>61</v>
      </c>
      <c r="B6" s="72">
        <v>213</v>
      </c>
      <c r="C6" s="73">
        <v>8</v>
      </c>
      <c r="D6" s="73">
        <v>1</v>
      </c>
      <c r="E6" s="72">
        <v>0</v>
      </c>
      <c r="F6" s="72">
        <v>0</v>
      </c>
      <c r="G6" s="73">
        <v>41</v>
      </c>
      <c r="H6" s="73">
        <v>3</v>
      </c>
    </row>
    <row r="7" spans="1:8" s="85" customFormat="1" ht="12.75">
      <c r="A7" s="53" t="s">
        <v>62</v>
      </c>
      <c r="B7" s="72">
        <v>691</v>
      </c>
      <c r="C7" s="73">
        <v>23</v>
      </c>
      <c r="D7" s="73">
        <v>1</v>
      </c>
      <c r="E7" s="72">
        <v>2</v>
      </c>
      <c r="F7" s="72">
        <v>0</v>
      </c>
      <c r="G7" s="73">
        <v>86</v>
      </c>
      <c r="H7" s="73">
        <v>3</v>
      </c>
    </row>
    <row r="8" spans="1:8" s="85" customFormat="1" ht="12.75">
      <c r="A8" s="53" t="s">
        <v>63</v>
      </c>
      <c r="B8" s="72">
        <v>275</v>
      </c>
      <c r="C8" s="73">
        <v>8</v>
      </c>
      <c r="D8" s="73">
        <v>1</v>
      </c>
      <c r="E8" s="72">
        <v>0</v>
      </c>
      <c r="F8" s="72">
        <v>0</v>
      </c>
      <c r="G8" s="73">
        <v>22</v>
      </c>
      <c r="H8" s="73">
        <v>3</v>
      </c>
    </row>
    <row r="9" spans="1:8" s="85" customFormat="1" ht="12.75">
      <c r="A9" s="53" t="s">
        <v>64</v>
      </c>
      <c r="B9" s="72">
        <v>357</v>
      </c>
      <c r="C9" s="73">
        <v>11</v>
      </c>
      <c r="D9" s="73">
        <v>4</v>
      </c>
      <c r="E9" s="72">
        <v>0</v>
      </c>
      <c r="F9" s="72">
        <v>1</v>
      </c>
      <c r="G9" s="73">
        <v>60</v>
      </c>
      <c r="H9" s="73">
        <v>5</v>
      </c>
    </row>
    <row r="10" spans="1:8" s="85" customFormat="1" ht="12.75">
      <c r="A10" s="53" t="s">
        <v>65</v>
      </c>
      <c r="B10" s="72">
        <v>336</v>
      </c>
      <c r="C10" s="73">
        <v>7</v>
      </c>
      <c r="D10" s="73">
        <v>1</v>
      </c>
      <c r="E10" s="72">
        <v>0</v>
      </c>
      <c r="F10" s="72">
        <v>0</v>
      </c>
      <c r="G10" s="73">
        <v>85</v>
      </c>
      <c r="H10" s="73">
        <v>5</v>
      </c>
    </row>
    <row r="11" spans="1:8" s="85" customFormat="1" ht="12.75">
      <c r="A11" s="53" t="s">
        <v>66</v>
      </c>
      <c r="B11" s="72">
        <v>458</v>
      </c>
      <c r="C11" s="73">
        <v>44</v>
      </c>
      <c r="D11" s="73">
        <v>0</v>
      </c>
      <c r="E11" s="72">
        <v>0</v>
      </c>
      <c r="F11" s="72">
        <v>4</v>
      </c>
      <c r="G11" s="73">
        <v>220</v>
      </c>
      <c r="H11" s="73">
        <v>1</v>
      </c>
    </row>
    <row r="12" spans="1:8" s="85" customFormat="1" ht="12.75">
      <c r="A12" s="53" t="s">
        <v>67</v>
      </c>
      <c r="B12" s="72">
        <v>365</v>
      </c>
      <c r="C12" s="73">
        <v>15</v>
      </c>
      <c r="D12" s="73">
        <v>2</v>
      </c>
      <c r="E12" s="72">
        <v>0</v>
      </c>
      <c r="F12" s="72">
        <v>0</v>
      </c>
      <c r="G12" s="73">
        <v>58</v>
      </c>
      <c r="H12" s="73">
        <v>2</v>
      </c>
    </row>
    <row r="13" spans="1:8" s="85" customFormat="1" ht="12.75">
      <c r="A13" s="53" t="s">
        <v>68</v>
      </c>
      <c r="B13" s="72">
        <v>562</v>
      </c>
      <c r="C13" s="73">
        <v>18</v>
      </c>
      <c r="D13" s="73">
        <v>1</v>
      </c>
      <c r="E13" s="72">
        <v>0</v>
      </c>
      <c r="F13" s="72">
        <v>1</v>
      </c>
      <c r="G13" s="73">
        <v>33</v>
      </c>
      <c r="H13" s="73">
        <v>0</v>
      </c>
    </row>
    <row r="14" spans="1:8" s="85" customFormat="1" ht="12.75">
      <c r="A14" s="74" t="s">
        <v>69</v>
      </c>
      <c r="B14" s="70">
        <v>8522</v>
      </c>
      <c r="C14" s="75">
        <v>249</v>
      </c>
      <c r="D14" s="75">
        <v>20</v>
      </c>
      <c r="E14" s="70">
        <v>18</v>
      </c>
      <c r="F14" s="70">
        <v>47</v>
      </c>
      <c r="G14" s="75">
        <v>1354</v>
      </c>
      <c r="H14" s="75">
        <v>13</v>
      </c>
    </row>
    <row r="15" spans="1:8" s="85" customFormat="1" ht="12.75">
      <c r="A15" s="53" t="s">
        <v>70</v>
      </c>
      <c r="B15" s="72">
        <v>2571</v>
      </c>
      <c r="C15" s="73">
        <v>44</v>
      </c>
      <c r="D15" s="73">
        <v>4</v>
      </c>
      <c r="E15" s="72">
        <v>6</v>
      </c>
      <c r="F15" s="72">
        <v>11</v>
      </c>
      <c r="G15" s="73">
        <v>431</v>
      </c>
      <c r="H15" s="73">
        <v>0</v>
      </c>
    </row>
    <row r="16" spans="1:8" s="85" customFormat="1" ht="12.75">
      <c r="A16" s="53" t="s">
        <v>71</v>
      </c>
      <c r="B16" s="72">
        <v>2089</v>
      </c>
      <c r="C16" s="73">
        <v>42</v>
      </c>
      <c r="D16" s="73">
        <v>3</v>
      </c>
      <c r="E16" s="72">
        <v>3</v>
      </c>
      <c r="F16" s="72">
        <v>7</v>
      </c>
      <c r="G16" s="73">
        <v>209</v>
      </c>
      <c r="H16" s="73">
        <v>5</v>
      </c>
    </row>
    <row r="17" spans="1:8" s="85" customFormat="1" ht="12.75">
      <c r="A17" s="53" t="s">
        <v>72</v>
      </c>
      <c r="B17" s="72">
        <v>433</v>
      </c>
      <c r="C17" s="73">
        <v>23</v>
      </c>
      <c r="D17" s="73">
        <v>0</v>
      </c>
      <c r="E17" s="72">
        <v>1</v>
      </c>
      <c r="F17" s="72">
        <v>12</v>
      </c>
      <c r="G17" s="73">
        <v>91</v>
      </c>
      <c r="H17" s="73">
        <v>0</v>
      </c>
    </row>
    <row r="18" spans="1:8" s="85" customFormat="1" ht="12.75">
      <c r="A18" s="53" t="s">
        <v>73</v>
      </c>
      <c r="B18" s="72">
        <v>872</v>
      </c>
      <c r="C18" s="73">
        <v>32</v>
      </c>
      <c r="D18" s="73">
        <v>4</v>
      </c>
      <c r="E18" s="72">
        <v>3</v>
      </c>
      <c r="F18" s="72">
        <v>7</v>
      </c>
      <c r="G18" s="73">
        <v>152</v>
      </c>
      <c r="H18" s="73">
        <v>2</v>
      </c>
    </row>
    <row r="19" spans="1:8" s="85" customFormat="1" ht="12.75">
      <c r="A19" s="53" t="s">
        <v>74</v>
      </c>
      <c r="B19" s="72">
        <v>623</v>
      </c>
      <c r="C19" s="73">
        <v>22</v>
      </c>
      <c r="D19" s="73">
        <v>1</v>
      </c>
      <c r="E19" s="72">
        <v>1</v>
      </c>
      <c r="F19" s="72">
        <v>1</v>
      </c>
      <c r="G19" s="73">
        <v>147</v>
      </c>
      <c r="H19" s="73">
        <v>1</v>
      </c>
    </row>
    <row r="20" spans="1:8" s="85" customFormat="1" ht="12.75">
      <c r="A20" s="53" t="s">
        <v>75</v>
      </c>
      <c r="B20" s="72">
        <v>443</v>
      </c>
      <c r="C20" s="73">
        <v>30</v>
      </c>
      <c r="D20" s="73">
        <v>1</v>
      </c>
      <c r="E20" s="72">
        <v>0</v>
      </c>
      <c r="F20" s="72">
        <v>2</v>
      </c>
      <c r="G20" s="73">
        <v>146</v>
      </c>
      <c r="H20" s="73">
        <v>1</v>
      </c>
    </row>
    <row r="21" spans="1:8" s="85" customFormat="1" ht="12.75">
      <c r="A21" s="53" t="s">
        <v>76</v>
      </c>
      <c r="B21" s="72">
        <v>1491</v>
      </c>
      <c r="C21" s="73">
        <v>56</v>
      </c>
      <c r="D21" s="73">
        <v>7</v>
      </c>
      <c r="E21" s="72">
        <v>4</v>
      </c>
      <c r="F21" s="72">
        <v>7</v>
      </c>
      <c r="G21" s="73">
        <v>178</v>
      </c>
      <c r="H21" s="73">
        <v>4</v>
      </c>
    </row>
    <row r="22" spans="1:8" s="85" customFormat="1" ht="12.75">
      <c r="A22" s="74" t="s">
        <v>77</v>
      </c>
      <c r="B22" s="70">
        <v>6616</v>
      </c>
      <c r="C22" s="75">
        <v>223</v>
      </c>
      <c r="D22" s="75">
        <v>20</v>
      </c>
      <c r="E22" s="70">
        <v>8</v>
      </c>
      <c r="F22" s="70">
        <v>68</v>
      </c>
      <c r="G22" s="75">
        <v>1128</v>
      </c>
      <c r="H22" s="75">
        <v>16</v>
      </c>
    </row>
    <row r="23" spans="1:8" s="85" customFormat="1" ht="12.75">
      <c r="A23" s="53" t="s">
        <v>78</v>
      </c>
      <c r="B23" s="72">
        <v>431</v>
      </c>
      <c r="C23" s="73">
        <v>21</v>
      </c>
      <c r="D23" s="73">
        <v>1</v>
      </c>
      <c r="E23" s="72">
        <v>1</v>
      </c>
      <c r="F23" s="72">
        <v>10</v>
      </c>
      <c r="G23" s="73">
        <v>87</v>
      </c>
      <c r="H23" s="73">
        <v>2</v>
      </c>
    </row>
    <row r="24" spans="1:8" s="85" customFormat="1" ht="12.75">
      <c r="A24" s="53" t="s">
        <v>79</v>
      </c>
      <c r="B24" s="72">
        <v>592</v>
      </c>
      <c r="C24" s="73">
        <v>28</v>
      </c>
      <c r="D24" s="73">
        <v>3</v>
      </c>
      <c r="E24" s="72">
        <v>0</v>
      </c>
      <c r="F24" s="72">
        <v>0</v>
      </c>
      <c r="G24" s="73">
        <v>146</v>
      </c>
      <c r="H24" s="73">
        <v>0</v>
      </c>
    </row>
    <row r="25" spans="1:8" s="85" customFormat="1" ht="12.75">
      <c r="A25" s="53" t="s">
        <v>80</v>
      </c>
      <c r="B25" s="72">
        <v>362</v>
      </c>
      <c r="C25" s="73">
        <v>6</v>
      </c>
      <c r="D25" s="73">
        <v>1</v>
      </c>
      <c r="E25" s="72">
        <v>0</v>
      </c>
      <c r="F25" s="72">
        <v>2</v>
      </c>
      <c r="G25" s="73">
        <v>29</v>
      </c>
      <c r="H25" s="73">
        <v>0</v>
      </c>
    </row>
    <row r="26" spans="1:8" s="85" customFormat="1" ht="12.75">
      <c r="A26" s="53" t="s">
        <v>81</v>
      </c>
      <c r="B26" s="72">
        <v>1010</v>
      </c>
      <c r="C26" s="73">
        <v>24</v>
      </c>
      <c r="D26" s="73">
        <v>2</v>
      </c>
      <c r="E26" s="72">
        <v>0</v>
      </c>
      <c r="F26" s="72">
        <v>1</v>
      </c>
      <c r="G26" s="73">
        <v>122</v>
      </c>
      <c r="H26" s="73">
        <v>1</v>
      </c>
    </row>
    <row r="27" spans="1:8" s="85" customFormat="1" ht="12.75">
      <c r="A27" s="53" t="s">
        <v>82</v>
      </c>
      <c r="B27" s="72">
        <v>492</v>
      </c>
      <c r="C27" s="73">
        <v>18</v>
      </c>
      <c r="D27" s="73">
        <v>6</v>
      </c>
      <c r="E27" s="72">
        <v>2</v>
      </c>
      <c r="F27" s="72">
        <v>17</v>
      </c>
      <c r="G27" s="73">
        <v>156</v>
      </c>
      <c r="H27" s="73">
        <v>1</v>
      </c>
    </row>
    <row r="28" spans="1:8" s="85" customFormat="1" ht="12.75">
      <c r="A28" s="53" t="s">
        <v>83</v>
      </c>
      <c r="B28" s="72">
        <v>820</v>
      </c>
      <c r="C28" s="73">
        <v>32</v>
      </c>
      <c r="D28" s="73">
        <v>0</v>
      </c>
      <c r="E28" s="72">
        <v>2</v>
      </c>
      <c r="F28" s="72">
        <v>16</v>
      </c>
      <c r="G28" s="73">
        <v>127</v>
      </c>
      <c r="H28" s="73">
        <v>1</v>
      </c>
    </row>
    <row r="29" spans="1:8" s="85" customFormat="1" ht="12.75">
      <c r="A29" s="53" t="s">
        <v>84</v>
      </c>
      <c r="B29" s="72">
        <v>1182</v>
      </c>
      <c r="C29" s="73">
        <v>57</v>
      </c>
      <c r="D29" s="73">
        <v>7</v>
      </c>
      <c r="E29" s="72">
        <v>0</v>
      </c>
      <c r="F29" s="72">
        <v>17</v>
      </c>
      <c r="G29" s="73">
        <v>284</v>
      </c>
      <c r="H29" s="73">
        <v>9</v>
      </c>
    </row>
    <row r="30" spans="1:8" s="85" customFormat="1" ht="12.75">
      <c r="A30" s="53" t="s">
        <v>85</v>
      </c>
      <c r="B30" s="72">
        <v>480</v>
      </c>
      <c r="C30" s="73">
        <v>19</v>
      </c>
      <c r="D30" s="73">
        <v>0</v>
      </c>
      <c r="E30" s="72">
        <v>0</v>
      </c>
      <c r="F30" s="72">
        <v>2</v>
      </c>
      <c r="G30" s="73">
        <v>61</v>
      </c>
      <c r="H30" s="73">
        <v>0</v>
      </c>
    </row>
    <row r="31" spans="1:8" s="85" customFormat="1" ht="12.75">
      <c r="A31" s="69" t="s">
        <v>86</v>
      </c>
      <c r="B31" s="72">
        <v>1247</v>
      </c>
      <c r="C31" s="71">
        <v>18</v>
      </c>
      <c r="D31" s="71">
        <v>0</v>
      </c>
      <c r="E31" s="72">
        <v>3</v>
      </c>
      <c r="F31" s="72">
        <v>3</v>
      </c>
      <c r="G31" s="71">
        <v>116</v>
      </c>
      <c r="H31" s="71">
        <v>2</v>
      </c>
    </row>
    <row r="32" spans="1:8" s="85" customFormat="1" ht="12.75">
      <c r="A32" s="74" t="s">
        <v>87</v>
      </c>
      <c r="B32" s="70">
        <v>16988</v>
      </c>
      <c r="C32" s="75">
        <v>448</v>
      </c>
      <c r="D32" s="75">
        <v>26</v>
      </c>
      <c r="E32" s="70">
        <v>33</v>
      </c>
      <c r="F32" s="70">
        <v>216</v>
      </c>
      <c r="G32" s="75">
        <v>2530</v>
      </c>
      <c r="H32" s="75">
        <v>29</v>
      </c>
    </row>
    <row r="33" spans="1:8" s="85" customFormat="1" ht="12.75">
      <c r="A33" s="48" t="s">
        <v>88</v>
      </c>
      <c r="B33" s="76">
        <v>3122</v>
      </c>
      <c r="C33" s="77">
        <v>40</v>
      </c>
      <c r="D33" s="77">
        <v>3</v>
      </c>
      <c r="E33" s="76">
        <v>6</v>
      </c>
      <c r="F33" s="76">
        <v>27</v>
      </c>
      <c r="G33" s="77">
        <v>197</v>
      </c>
      <c r="H33" s="77">
        <v>7</v>
      </c>
    </row>
    <row r="34" spans="1:8" s="85" customFormat="1" ht="12.75">
      <c r="A34" s="53" t="s">
        <v>89</v>
      </c>
      <c r="B34" s="72">
        <v>2933</v>
      </c>
      <c r="C34" s="73">
        <v>158</v>
      </c>
      <c r="D34" s="73">
        <v>12</v>
      </c>
      <c r="E34" s="72">
        <v>7</v>
      </c>
      <c r="F34" s="72">
        <v>81</v>
      </c>
      <c r="G34" s="73">
        <v>918</v>
      </c>
      <c r="H34" s="73">
        <v>4</v>
      </c>
    </row>
    <row r="35" spans="1:8" s="85" customFormat="1" ht="12" customHeight="1">
      <c r="A35" s="53" t="s">
        <v>90</v>
      </c>
      <c r="B35" s="72">
        <v>2817</v>
      </c>
      <c r="C35" s="73">
        <v>64</v>
      </c>
      <c r="D35" s="73">
        <v>3</v>
      </c>
      <c r="E35" s="72">
        <v>5</v>
      </c>
      <c r="F35" s="72">
        <v>32</v>
      </c>
      <c r="G35" s="73">
        <v>470</v>
      </c>
      <c r="H35" s="73">
        <v>9</v>
      </c>
    </row>
    <row r="36" spans="1:8" s="85" customFormat="1" ht="12.75" customHeight="1">
      <c r="A36" s="53" t="s">
        <v>91</v>
      </c>
      <c r="B36" s="72">
        <v>4974</v>
      </c>
      <c r="C36" s="73">
        <v>123</v>
      </c>
      <c r="D36" s="73">
        <v>3</v>
      </c>
      <c r="E36" s="72">
        <v>3</v>
      </c>
      <c r="F36" s="72">
        <v>35</v>
      </c>
      <c r="G36" s="73">
        <v>463</v>
      </c>
      <c r="H36" s="73">
        <v>4</v>
      </c>
    </row>
    <row r="37" spans="1:8" s="85" customFormat="1" ht="12.75">
      <c r="A37" s="53" t="s">
        <v>92</v>
      </c>
      <c r="B37" s="72">
        <v>1442</v>
      </c>
      <c r="C37" s="73">
        <v>23</v>
      </c>
      <c r="D37" s="73">
        <v>2</v>
      </c>
      <c r="E37" s="72">
        <v>7</v>
      </c>
      <c r="F37" s="72">
        <v>6</v>
      </c>
      <c r="G37" s="73">
        <v>121</v>
      </c>
      <c r="H37" s="73">
        <v>2</v>
      </c>
    </row>
    <row r="38" spans="1:8" s="85" customFormat="1" ht="12.75">
      <c r="A38" s="53" t="s">
        <v>93</v>
      </c>
      <c r="B38" s="72">
        <v>1067</v>
      </c>
      <c r="C38" s="73">
        <v>26</v>
      </c>
      <c r="D38" s="73">
        <v>2</v>
      </c>
      <c r="E38" s="72">
        <v>4</v>
      </c>
      <c r="F38" s="72">
        <v>22</v>
      </c>
      <c r="G38" s="73">
        <v>210</v>
      </c>
      <c r="H38" s="73">
        <v>2</v>
      </c>
    </row>
    <row r="39" spans="1:8" s="85" customFormat="1" ht="12.75">
      <c r="A39" s="69" t="s">
        <v>94</v>
      </c>
      <c r="B39" s="78">
        <v>633</v>
      </c>
      <c r="C39" s="71">
        <v>14</v>
      </c>
      <c r="D39" s="71">
        <v>1</v>
      </c>
      <c r="E39" s="78">
        <v>1</v>
      </c>
      <c r="F39" s="78">
        <v>13</v>
      </c>
      <c r="G39" s="71">
        <v>151</v>
      </c>
      <c r="H39" s="71">
        <v>1</v>
      </c>
    </row>
    <row r="40" spans="1:8" s="85" customFormat="1" ht="12.75">
      <c r="A40" s="74" t="s">
        <v>95</v>
      </c>
      <c r="B40" s="70">
        <v>6911</v>
      </c>
      <c r="C40" s="75">
        <v>361</v>
      </c>
      <c r="D40" s="75">
        <v>47</v>
      </c>
      <c r="E40" s="70">
        <v>12</v>
      </c>
      <c r="F40" s="70">
        <v>137</v>
      </c>
      <c r="G40" s="75">
        <v>1710</v>
      </c>
      <c r="H40" s="75">
        <v>8</v>
      </c>
    </row>
    <row r="41" spans="1:8" s="85" customFormat="1" ht="12.75">
      <c r="A41" s="48" t="s">
        <v>96</v>
      </c>
      <c r="B41" s="76">
        <v>551</v>
      </c>
      <c r="C41" s="77">
        <v>17</v>
      </c>
      <c r="D41" s="77">
        <v>5</v>
      </c>
      <c r="E41" s="76">
        <v>0</v>
      </c>
      <c r="F41" s="76">
        <v>5</v>
      </c>
      <c r="G41" s="77">
        <v>51</v>
      </c>
      <c r="H41" s="77">
        <v>1</v>
      </c>
    </row>
    <row r="42" spans="1:8" s="85" customFormat="1" ht="12.75">
      <c r="A42" s="53" t="s">
        <v>97</v>
      </c>
      <c r="B42" s="72">
        <v>954</v>
      </c>
      <c r="C42" s="73">
        <v>25</v>
      </c>
      <c r="D42" s="73">
        <v>2</v>
      </c>
      <c r="E42" s="72">
        <v>2</v>
      </c>
      <c r="F42" s="72">
        <v>26</v>
      </c>
      <c r="G42" s="73">
        <v>212</v>
      </c>
      <c r="H42" s="73">
        <v>2</v>
      </c>
    </row>
    <row r="43" spans="1:8" s="85" customFormat="1" ht="12.75">
      <c r="A43" s="53" t="s">
        <v>98</v>
      </c>
      <c r="B43" s="72">
        <v>450</v>
      </c>
      <c r="C43" s="73">
        <v>16</v>
      </c>
      <c r="D43" s="73">
        <v>1</v>
      </c>
      <c r="E43" s="72">
        <v>0</v>
      </c>
      <c r="F43" s="72">
        <v>9</v>
      </c>
      <c r="G43" s="73">
        <v>63</v>
      </c>
      <c r="H43" s="73">
        <v>1</v>
      </c>
    </row>
    <row r="44" spans="1:8" s="85" customFormat="1" ht="12.75">
      <c r="A44" s="53" t="s">
        <v>99</v>
      </c>
      <c r="B44" s="72">
        <v>436</v>
      </c>
      <c r="C44" s="73">
        <v>19</v>
      </c>
      <c r="D44" s="73">
        <v>10</v>
      </c>
      <c r="E44" s="72">
        <v>1</v>
      </c>
      <c r="F44" s="72">
        <v>6</v>
      </c>
      <c r="G44" s="73">
        <v>78</v>
      </c>
      <c r="H44" s="73">
        <v>0</v>
      </c>
    </row>
    <row r="45" spans="1:8" s="85" customFormat="1" ht="12.75">
      <c r="A45" s="53" t="s">
        <v>100</v>
      </c>
      <c r="B45" s="72">
        <v>554</v>
      </c>
      <c r="C45" s="73">
        <v>22</v>
      </c>
      <c r="D45" s="73">
        <v>1</v>
      </c>
      <c r="E45" s="72">
        <v>2</v>
      </c>
      <c r="F45" s="72">
        <v>26</v>
      </c>
      <c r="G45" s="73">
        <v>380</v>
      </c>
      <c r="H45" s="73">
        <v>0</v>
      </c>
    </row>
    <row r="46" spans="1:8" s="85" customFormat="1" ht="12.75">
      <c r="A46" s="53" t="s">
        <v>101</v>
      </c>
      <c r="B46" s="72">
        <v>882</v>
      </c>
      <c r="C46" s="73">
        <v>44</v>
      </c>
      <c r="D46" s="73">
        <v>10</v>
      </c>
      <c r="E46" s="72">
        <v>4</v>
      </c>
      <c r="F46" s="72">
        <v>25</v>
      </c>
      <c r="G46" s="73">
        <v>249</v>
      </c>
      <c r="H46" s="73">
        <v>1</v>
      </c>
    </row>
    <row r="47" spans="1:8" s="85" customFormat="1" ht="12.75">
      <c r="A47" s="53" t="s">
        <v>102</v>
      </c>
      <c r="B47" s="72">
        <v>550</v>
      </c>
      <c r="C47" s="73">
        <v>31</v>
      </c>
      <c r="D47" s="73">
        <v>3</v>
      </c>
      <c r="E47" s="72">
        <v>1</v>
      </c>
      <c r="F47" s="72">
        <v>7</v>
      </c>
      <c r="G47" s="73">
        <v>74</v>
      </c>
      <c r="H47" s="73">
        <v>0</v>
      </c>
    </row>
    <row r="48" spans="1:8" s="85" customFormat="1" ht="12.75">
      <c r="A48" s="53" t="s">
        <v>103</v>
      </c>
      <c r="B48" s="72">
        <v>697</v>
      </c>
      <c r="C48" s="73">
        <v>24</v>
      </c>
      <c r="D48" s="73">
        <v>4</v>
      </c>
      <c r="E48" s="72">
        <v>1</v>
      </c>
      <c r="F48" s="72">
        <v>9</v>
      </c>
      <c r="G48" s="73">
        <v>276</v>
      </c>
      <c r="H48" s="73">
        <v>1</v>
      </c>
    </row>
    <row r="49" spans="1:8" s="85" customFormat="1" ht="12.75">
      <c r="A49" s="53" t="s">
        <v>104</v>
      </c>
      <c r="B49" s="72">
        <v>212</v>
      </c>
      <c r="C49" s="73">
        <v>9</v>
      </c>
      <c r="D49" s="73">
        <v>4</v>
      </c>
      <c r="E49" s="72">
        <v>1</v>
      </c>
      <c r="F49" s="72">
        <v>4</v>
      </c>
      <c r="G49" s="73">
        <v>55</v>
      </c>
      <c r="H49" s="73">
        <v>1</v>
      </c>
    </row>
    <row r="50" spans="1:8" s="85" customFormat="1" ht="12" customHeight="1">
      <c r="A50" s="53" t="s">
        <v>105</v>
      </c>
      <c r="B50" s="72">
        <v>199</v>
      </c>
      <c r="C50" s="72">
        <v>20</v>
      </c>
      <c r="D50" s="72">
        <v>0</v>
      </c>
      <c r="E50" s="72">
        <v>0</v>
      </c>
      <c r="F50" s="72">
        <v>4</v>
      </c>
      <c r="G50" s="72">
        <v>30</v>
      </c>
      <c r="H50" s="72">
        <v>1</v>
      </c>
    </row>
    <row r="51" spans="1:8" s="85" customFormat="1" ht="12.75">
      <c r="A51" s="69" t="s">
        <v>106</v>
      </c>
      <c r="B51" s="78">
        <v>1426</v>
      </c>
      <c r="C51" s="78">
        <v>134</v>
      </c>
      <c r="D51" s="78">
        <v>7</v>
      </c>
      <c r="E51" s="78">
        <v>0</v>
      </c>
      <c r="F51" s="78">
        <v>16</v>
      </c>
      <c r="G51" s="78">
        <v>242</v>
      </c>
      <c r="H51" s="78">
        <v>0</v>
      </c>
    </row>
    <row r="52" spans="1:8" s="107" customFormat="1" ht="12.75" customHeight="1">
      <c r="A52" s="74" t="s">
        <v>107</v>
      </c>
      <c r="B52" s="70">
        <v>9211</v>
      </c>
      <c r="C52" s="80">
        <v>630</v>
      </c>
      <c r="D52" s="80">
        <v>48</v>
      </c>
      <c r="E52" s="80">
        <v>43</v>
      </c>
      <c r="F52" s="74">
        <v>171</v>
      </c>
      <c r="G52" s="70">
        <v>2953</v>
      </c>
      <c r="H52" s="80">
        <v>15</v>
      </c>
    </row>
    <row r="53" spans="1:8" s="91" customFormat="1" ht="12.75">
      <c r="A53" s="53" t="s">
        <v>108</v>
      </c>
      <c r="B53" s="72">
        <v>887</v>
      </c>
      <c r="C53" s="81">
        <v>33</v>
      </c>
      <c r="D53" s="81">
        <v>2</v>
      </c>
      <c r="E53" s="81">
        <v>0</v>
      </c>
      <c r="F53" s="53">
        <v>7</v>
      </c>
      <c r="G53" s="72">
        <v>197</v>
      </c>
      <c r="H53" s="81">
        <v>2</v>
      </c>
    </row>
    <row r="54" spans="1:8" s="91" customFormat="1" ht="12.75">
      <c r="A54" s="53" t="s">
        <v>109</v>
      </c>
      <c r="B54" s="72">
        <v>215</v>
      </c>
      <c r="C54" s="81">
        <v>16</v>
      </c>
      <c r="D54" s="81">
        <v>4</v>
      </c>
      <c r="E54" s="81">
        <v>0</v>
      </c>
      <c r="F54" s="53">
        <v>1</v>
      </c>
      <c r="G54" s="72">
        <v>57</v>
      </c>
      <c r="H54" s="81">
        <v>1</v>
      </c>
    </row>
    <row r="55" spans="1:8" s="85" customFormat="1" ht="12.75">
      <c r="A55" s="53" t="s">
        <v>110</v>
      </c>
      <c r="B55" s="72">
        <v>750</v>
      </c>
      <c r="C55" s="81">
        <v>36</v>
      </c>
      <c r="D55" s="81">
        <v>2</v>
      </c>
      <c r="E55" s="81">
        <v>2</v>
      </c>
      <c r="F55" s="53">
        <v>0</v>
      </c>
      <c r="G55" s="72">
        <v>307</v>
      </c>
      <c r="H55" s="81">
        <v>3</v>
      </c>
    </row>
    <row r="56" spans="1:8" s="85" customFormat="1" ht="12.75">
      <c r="A56" s="53" t="s">
        <v>111</v>
      </c>
      <c r="B56" s="72">
        <v>693</v>
      </c>
      <c r="C56" s="81">
        <v>51</v>
      </c>
      <c r="D56" s="81">
        <v>3</v>
      </c>
      <c r="E56" s="81">
        <v>0</v>
      </c>
      <c r="F56" s="53">
        <v>6</v>
      </c>
      <c r="G56" s="72">
        <v>157</v>
      </c>
      <c r="H56" s="81">
        <v>1</v>
      </c>
    </row>
    <row r="57" spans="1:8" s="85" customFormat="1" ht="12.75">
      <c r="A57" s="53" t="s">
        <v>112</v>
      </c>
      <c r="B57" s="72">
        <v>403</v>
      </c>
      <c r="C57" s="81">
        <v>29</v>
      </c>
      <c r="D57" s="81">
        <v>1</v>
      </c>
      <c r="E57" s="81">
        <v>3</v>
      </c>
      <c r="F57" s="53">
        <v>6</v>
      </c>
      <c r="G57" s="72">
        <v>146</v>
      </c>
      <c r="H57" s="81">
        <v>2</v>
      </c>
    </row>
    <row r="58" spans="1:8" s="85" customFormat="1" ht="12.75">
      <c r="A58" s="53" t="s">
        <v>113</v>
      </c>
      <c r="B58" s="72">
        <v>1301</v>
      </c>
      <c r="C58" s="81">
        <v>74</v>
      </c>
      <c r="D58" s="81">
        <v>9</v>
      </c>
      <c r="E58" s="81">
        <v>7</v>
      </c>
      <c r="F58" s="53">
        <v>35</v>
      </c>
      <c r="G58" s="72">
        <v>291</v>
      </c>
      <c r="H58" s="81">
        <v>0</v>
      </c>
    </row>
    <row r="59" spans="1:8" s="85" customFormat="1" ht="12.75">
      <c r="A59" s="53" t="s">
        <v>114</v>
      </c>
      <c r="B59" s="72">
        <v>437</v>
      </c>
      <c r="C59" s="81">
        <v>22</v>
      </c>
      <c r="D59" s="81">
        <v>3</v>
      </c>
      <c r="E59" s="81">
        <v>0</v>
      </c>
      <c r="F59" s="53">
        <v>12</v>
      </c>
      <c r="G59" s="72">
        <v>115</v>
      </c>
      <c r="H59" s="81">
        <v>0</v>
      </c>
    </row>
    <row r="60" spans="1:8" s="85" customFormat="1" ht="12.75">
      <c r="A60" s="53" t="s">
        <v>115</v>
      </c>
      <c r="B60" s="72">
        <v>587</v>
      </c>
      <c r="C60" s="81">
        <v>25</v>
      </c>
      <c r="D60" s="81">
        <v>1</v>
      </c>
      <c r="E60" s="81">
        <v>5</v>
      </c>
      <c r="F60" s="53">
        <v>9</v>
      </c>
      <c r="G60" s="72">
        <v>559</v>
      </c>
      <c r="H60" s="81">
        <v>1</v>
      </c>
    </row>
    <row r="61" spans="1:8" s="85" customFormat="1" ht="12.75">
      <c r="A61" s="53" t="s">
        <v>116</v>
      </c>
      <c r="B61" s="72">
        <v>1339</v>
      </c>
      <c r="C61" s="81">
        <v>165</v>
      </c>
      <c r="D61" s="81">
        <v>17</v>
      </c>
      <c r="E61" s="81">
        <v>18</v>
      </c>
      <c r="F61" s="53">
        <v>48</v>
      </c>
      <c r="G61" s="72">
        <v>520</v>
      </c>
      <c r="H61" s="81">
        <v>2</v>
      </c>
    </row>
    <row r="62" spans="1:8" s="85" customFormat="1" ht="12.75">
      <c r="A62" s="53" t="s">
        <v>117</v>
      </c>
      <c r="B62" s="72">
        <v>1163</v>
      </c>
      <c r="C62" s="81">
        <v>120</v>
      </c>
      <c r="D62" s="81">
        <v>3</v>
      </c>
      <c r="E62" s="81">
        <v>4</v>
      </c>
      <c r="F62" s="53">
        <v>25</v>
      </c>
      <c r="G62" s="72">
        <v>258</v>
      </c>
      <c r="H62" s="81">
        <v>1</v>
      </c>
    </row>
    <row r="63" spans="1:8" s="85" customFormat="1" ht="12.75">
      <c r="A63" s="53" t="s">
        <v>118</v>
      </c>
      <c r="B63" s="72">
        <v>700</v>
      </c>
      <c r="C63" s="81">
        <v>26</v>
      </c>
      <c r="D63" s="81">
        <v>1</v>
      </c>
      <c r="E63" s="81">
        <v>2</v>
      </c>
      <c r="F63" s="53">
        <v>3</v>
      </c>
      <c r="G63" s="72">
        <v>184</v>
      </c>
      <c r="H63" s="81">
        <v>2</v>
      </c>
    </row>
    <row r="64" spans="1:8" s="85" customFormat="1" ht="12.75">
      <c r="A64" s="53" t="s">
        <v>119</v>
      </c>
      <c r="B64" s="72">
        <v>376</v>
      </c>
      <c r="C64" s="81">
        <v>10</v>
      </c>
      <c r="D64" s="81">
        <v>0</v>
      </c>
      <c r="E64" s="81">
        <v>1</v>
      </c>
      <c r="F64" s="53">
        <v>9</v>
      </c>
      <c r="G64" s="72">
        <v>59</v>
      </c>
      <c r="H64" s="81">
        <v>0</v>
      </c>
    </row>
    <row r="65" spans="1:8" s="85" customFormat="1" ht="12.75">
      <c r="A65" s="53" t="s">
        <v>120</v>
      </c>
      <c r="B65" s="72">
        <v>360</v>
      </c>
      <c r="C65" s="81">
        <v>23</v>
      </c>
      <c r="D65" s="81">
        <v>2</v>
      </c>
      <c r="E65" s="81">
        <v>1</v>
      </c>
      <c r="F65" s="53">
        <v>10</v>
      </c>
      <c r="G65" s="72">
        <v>103</v>
      </c>
      <c r="H65" s="81">
        <v>0</v>
      </c>
    </row>
    <row r="66" spans="1:8" s="85" customFormat="1" ht="12.75">
      <c r="A66" s="74" t="s">
        <v>121</v>
      </c>
      <c r="B66" s="70">
        <v>9381</v>
      </c>
      <c r="C66" s="80">
        <v>762</v>
      </c>
      <c r="D66" s="80">
        <v>12</v>
      </c>
      <c r="E66" s="80">
        <v>74</v>
      </c>
      <c r="F66" s="74">
        <v>203</v>
      </c>
      <c r="G66" s="70">
        <v>3652</v>
      </c>
      <c r="H66" s="80">
        <v>20</v>
      </c>
    </row>
    <row r="67" spans="1:8" s="85" customFormat="1" ht="12.75">
      <c r="A67" s="48" t="s">
        <v>122</v>
      </c>
      <c r="B67" s="76">
        <v>758</v>
      </c>
      <c r="C67" s="82">
        <v>77</v>
      </c>
      <c r="D67" s="81">
        <v>2</v>
      </c>
      <c r="E67" s="81">
        <v>8</v>
      </c>
      <c r="F67" s="48">
        <v>20</v>
      </c>
      <c r="G67" s="76">
        <v>132</v>
      </c>
      <c r="H67" s="82">
        <v>1</v>
      </c>
    </row>
    <row r="68" spans="1:8" s="85" customFormat="1" ht="12.75">
      <c r="A68" s="53" t="s">
        <v>123</v>
      </c>
      <c r="B68" s="72">
        <v>668</v>
      </c>
      <c r="C68" s="81">
        <v>40</v>
      </c>
      <c r="D68" s="81">
        <v>0</v>
      </c>
      <c r="E68" s="81">
        <v>2</v>
      </c>
      <c r="F68" s="53">
        <v>15</v>
      </c>
      <c r="G68" s="72">
        <v>313</v>
      </c>
      <c r="H68" s="81">
        <v>2</v>
      </c>
    </row>
    <row r="69" spans="1:8" s="85" customFormat="1" ht="12.75">
      <c r="A69" s="53" t="s">
        <v>124</v>
      </c>
      <c r="B69" s="72">
        <v>876</v>
      </c>
      <c r="C69" s="81">
        <v>31</v>
      </c>
      <c r="D69" s="81">
        <v>0</v>
      </c>
      <c r="E69" s="81">
        <v>9</v>
      </c>
      <c r="F69" s="53">
        <v>15</v>
      </c>
      <c r="G69" s="72">
        <v>360</v>
      </c>
      <c r="H69" s="81">
        <v>3</v>
      </c>
    </row>
    <row r="70" spans="1:8" s="85" customFormat="1" ht="12.75">
      <c r="A70" s="53" t="s">
        <v>125</v>
      </c>
      <c r="B70" s="72">
        <v>405</v>
      </c>
      <c r="C70" s="81">
        <v>119</v>
      </c>
      <c r="D70" s="81">
        <v>3</v>
      </c>
      <c r="E70" s="81">
        <v>1</v>
      </c>
      <c r="F70" s="53">
        <v>11</v>
      </c>
      <c r="G70" s="72">
        <v>189</v>
      </c>
      <c r="H70" s="81">
        <v>2</v>
      </c>
    </row>
    <row r="71" spans="1:8" s="85" customFormat="1" ht="12.75">
      <c r="A71" s="53" t="s">
        <v>126</v>
      </c>
      <c r="B71" s="72">
        <v>203</v>
      </c>
      <c r="C71" s="81">
        <v>24</v>
      </c>
      <c r="D71" s="81">
        <v>0</v>
      </c>
      <c r="E71" s="81">
        <v>1</v>
      </c>
      <c r="F71" s="53">
        <v>2</v>
      </c>
      <c r="G71" s="72">
        <v>105</v>
      </c>
      <c r="H71" s="81">
        <v>0</v>
      </c>
    </row>
    <row r="72" spans="1:8" s="85" customFormat="1" ht="12.75">
      <c r="A72" s="53" t="s">
        <v>127</v>
      </c>
      <c r="B72" s="72">
        <v>950</v>
      </c>
      <c r="C72" s="81">
        <v>44</v>
      </c>
      <c r="D72" s="81">
        <v>2</v>
      </c>
      <c r="E72" s="81">
        <v>5</v>
      </c>
      <c r="F72" s="53">
        <v>22</v>
      </c>
      <c r="G72" s="72">
        <v>787</v>
      </c>
      <c r="H72" s="81">
        <v>3</v>
      </c>
    </row>
    <row r="73" spans="1:8" s="85" customFormat="1" ht="12.75">
      <c r="A73" s="53" t="s">
        <v>128</v>
      </c>
      <c r="B73" s="72">
        <v>1860</v>
      </c>
      <c r="C73" s="81">
        <v>126</v>
      </c>
      <c r="D73" s="81">
        <v>0</v>
      </c>
      <c r="E73" s="81">
        <v>18</v>
      </c>
      <c r="F73" s="53">
        <v>21</v>
      </c>
      <c r="G73" s="72">
        <v>431</v>
      </c>
      <c r="H73" s="81">
        <v>3</v>
      </c>
    </row>
    <row r="74" spans="1:8" s="85" customFormat="1" ht="12.75">
      <c r="A74" s="53" t="s">
        <v>129</v>
      </c>
      <c r="B74" s="72">
        <v>902</v>
      </c>
      <c r="C74" s="81">
        <v>59</v>
      </c>
      <c r="D74" s="81">
        <v>2</v>
      </c>
      <c r="E74" s="81">
        <v>9</v>
      </c>
      <c r="F74" s="53">
        <v>23</v>
      </c>
      <c r="G74" s="72">
        <v>125</v>
      </c>
      <c r="H74" s="81">
        <v>1</v>
      </c>
    </row>
    <row r="75" spans="1:8" s="85" customFormat="1" ht="12.75">
      <c r="A75" s="53" t="s">
        <v>130</v>
      </c>
      <c r="B75" s="72">
        <v>578</v>
      </c>
      <c r="C75" s="81">
        <v>44</v>
      </c>
      <c r="D75" s="81">
        <v>0</v>
      </c>
      <c r="E75" s="81">
        <v>1</v>
      </c>
      <c r="F75" s="53">
        <v>9</v>
      </c>
      <c r="G75" s="72">
        <v>149</v>
      </c>
      <c r="H75" s="81">
        <v>0</v>
      </c>
    </row>
    <row r="76" spans="1:8" s="85" customFormat="1" ht="12.75">
      <c r="A76" s="53" t="s">
        <v>131</v>
      </c>
      <c r="B76" s="72">
        <v>701</v>
      </c>
      <c r="C76" s="81">
        <v>37</v>
      </c>
      <c r="D76" s="81">
        <v>0</v>
      </c>
      <c r="E76" s="81">
        <v>1</v>
      </c>
      <c r="F76" s="53">
        <v>9</v>
      </c>
      <c r="G76" s="72">
        <v>297</v>
      </c>
      <c r="H76" s="81">
        <v>2</v>
      </c>
    </row>
    <row r="77" spans="1:8" s="85" customFormat="1" ht="12.75">
      <c r="A77" s="53" t="s">
        <v>132</v>
      </c>
      <c r="B77" s="72">
        <v>248</v>
      </c>
      <c r="C77" s="81">
        <v>27</v>
      </c>
      <c r="D77" s="81">
        <v>1</v>
      </c>
      <c r="E77" s="81">
        <v>0</v>
      </c>
      <c r="F77" s="53">
        <v>4</v>
      </c>
      <c r="G77" s="72">
        <v>159</v>
      </c>
      <c r="H77" s="81">
        <v>1</v>
      </c>
    </row>
    <row r="78" spans="1:8" s="85" customFormat="1" ht="12.75">
      <c r="A78" s="53" t="s">
        <v>133</v>
      </c>
      <c r="B78" s="72">
        <v>259</v>
      </c>
      <c r="C78" s="81">
        <v>26</v>
      </c>
      <c r="D78" s="81">
        <v>0</v>
      </c>
      <c r="E78" s="81">
        <v>3</v>
      </c>
      <c r="F78" s="53">
        <v>1</v>
      </c>
      <c r="G78" s="72">
        <v>68</v>
      </c>
      <c r="H78" s="81">
        <v>0</v>
      </c>
    </row>
    <row r="79" spans="1:8" s="85" customFormat="1" ht="12.75">
      <c r="A79" s="69" t="s">
        <v>134</v>
      </c>
      <c r="B79" s="72">
        <v>973</v>
      </c>
      <c r="C79" s="83">
        <v>108</v>
      </c>
      <c r="D79" s="83">
        <v>2</v>
      </c>
      <c r="E79" s="83">
        <v>16</v>
      </c>
      <c r="F79" s="69">
        <v>51</v>
      </c>
      <c r="G79" s="72">
        <v>537</v>
      </c>
      <c r="H79" s="83">
        <v>2</v>
      </c>
    </row>
    <row r="80" spans="1:8" s="85" customFormat="1" ht="12.75">
      <c r="A80" s="74" t="s">
        <v>135</v>
      </c>
      <c r="B80" s="70">
        <v>10847</v>
      </c>
      <c r="C80" s="80">
        <v>709</v>
      </c>
      <c r="D80" s="80">
        <v>50</v>
      </c>
      <c r="E80" s="80">
        <v>75</v>
      </c>
      <c r="F80" s="74">
        <v>270</v>
      </c>
      <c r="G80" s="70">
        <v>4816</v>
      </c>
      <c r="H80" s="80">
        <v>23</v>
      </c>
    </row>
    <row r="81" spans="1:8" s="85" customFormat="1" ht="12.75">
      <c r="A81" s="53" t="s">
        <v>136</v>
      </c>
      <c r="B81" s="72">
        <v>373</v>
      </c>
      <c r="C81" s="81">
        <v>16</v>
      </c>
      <c r="D81" s="81">
        <v>1</v>
      </c>
      <c r="E81" s="81">
        <v>3</v>
      </c>
      <c r="F81" s="53">
        <v>20</v>
      </c>
      <c r="G81" s="72">
        <v>199</v>
      </c>
      <c r="H81" s="81">
        <v>0</v>
      </c>
    </row>
    <row r="82" spans="1:8" s="85" customFormat="1" ht="12.75">
      <c r="A82" s="53" t="s">
        <v>137</v>
      </c>
      <c r="B82" s="72">
        <v>609</v>
      </c>
      <c r="C82" s="81">
        <v>40</v>
      </c>
      <c r="D82" s="81">
        <v>8</v>
      </c>
      <c r="E82" s="81">
        <v>1</v>
      </c>
      <c r="F82" s="53">
        <v>15</v>
      </c>
      <c r="G82" s="72">
        <v>289</v>
      </c>
      <c r="H82" s="81">
        <v>2</v>
      </c>
    </row>
    <row r="83" spans="1:8" s="85" customFormat="1" ht="12.75">
      <c r="A83" s="53" t="s">
        <v>138</v>
      </c>
      <c r="B83" s="72">
        <v>581</v>
      </c>
      <c r="C83" s="81">
        <v>63</v>
      </c>
      <c r="D83" s="81">
        <v>1</v>
      </c>
      <c r="E83" s="81">
        <v>7</v>
      </c>
      <c r="F83" s="53">
        <v>5</v>
      </c>
      <c r="G83" s="72">
        <v>235</v>
      </c>
      <c r="H83" s="81">
        <v>1</v>
      </c>
    </row>
    <row r="84" spans="1:8" s="85" customFormat="1" ht="12.75">
      <c r="A84" s="53" t="s">
        <v>139</v>
      </c>
      <c r="B84" s="72">
        <v>175</v>
      </c>
      <c r="C84" s="81">
        <v>13</v>
      </c>
      <c r="D84" s="81">
        <v>1</v>
      </c>
      <c r="E84" s="81">
        <v>1</v>
      </c>
      <c r="F84" s="53">
        <v>10</v>
      </c>
      <c r="G84" s="72">
        <v>115</v>
      </c>
      <c r="H84" s="81">
        <v>0</v>
      </c>
    </row>
    <row r="85" spans="1:8" s="85" customFormat="1" ht="12.75">
      <c r="A85" s="53" t="s">
        <v>140</v>
      </c>
      <c r="B85" s="72">
        <v>647</v>
      </c>
      <c r="C85" s="81">
        <v>35</v>
      </c>
      <c r="D85" s="81">
        <v>4</v>
      </c>
      <c r="E85" s="81">
        <v>3</v>
      </c>
      <c r="F85" s="53">
        <v>11</v>
      </c>
      <c r="G85" s="72">
        <v>219</v>
      </c>
      <c r="H85" s="81">
        <v>3</v>
      </c>
    </row>
    <row r="86" spans="1:8" s="85" customFormat="1" ht="12" customHeight="1">
      <c r="A86" s="53" t="s">
        <v>141</v>
      </c>
      <c r="B86" s="72">
        <v>1477</v>
      </c>
      <c r="C86" s="81">
        <v>49</v>
      </c>
      <c r="D86" s="81">
        <v>4</v>
      </c>
      <c r="E86" s="81">
        <v>12</v>
      </c>
      <c r="F86" s="53">
        <v>34</v>
      </c>
      <c r="G86" s="72">
        <v>429</v>
      </c>
      <c r="H86" s="81">
        <v>5</v>
      </c>
    </row>
    <row r="87" spans="1:8" s="85" customFormat="1" ht="12.75" customHeight="1">
      <c r="A87" s="53" t="s">
        <v>142</v>
      </c>
      <c r="B87" s="72">
        <v>1479</v>
      </c>
      <c r="C87" s="81">
        <v>108</v>
      </c>
      <c r="D87" s="81">
        <v>7</v>
      </c>
      <c r="E87" s="81">
        <v>9</v>
      </c>
      <c r="F87" s="53">
        <v>36</v>
      </c>
      <c r="G87" s="72">
        <v>1237</v>
      </c>
      <c r="H87" s="81">
        <v>1</v>
      </c>
    </row>
    <row r="88" spans="1:8" s="85" customFormat="1" ht="12.75">
      <c r="A88" s="53" t="s">
        <v>143</v>
      </c>
      <c r="B88" s="72">
        <v>976</v>
      </c>
      <c r="C88" s="81">
        <v>59</v>
      </c>
      <c r="D88" s="81">
        <v>1</v>
      </c>
      <c r="E88" s="81">
        <v>3</v>
      </c>
      <c r="F88" s="53">
        <v>42</v>
      </c>
      <c r="G88" s="72">
        <v>269</v>
      </c>
      <c r="H88" s="81">
        <v>5</v>
      </c>
    </row>
    <row r="89" spans="1:8" s="85" customFormat="1" ht="12.75">
      <c r="A89" s="53" t="s">
        <v>144</v>
      </c>
      <c r="B89" s="72">
        <v>497</v>
      </c>
      <c r="C89" s="81">
        <v>43</v>
      </c>
      <c r="D89" s="81">
        <v>1</v>
      </c>
      <c r="E89" s="81">
        <v>5</v>
      </c>
      <c r="F89" s="53">
        <v>13</v>
      </c>
      <c r="G89" s="72">
        <v>157</v>
      </c>
      <c r="H89" s="81">
        <v>0</v>
      </c>
    </row>
    <row r="90" spans="1:8" s="85" customFormat="1" ht="12.75">
      <c r="A90" s="53" t="s">
        <v>145</v>
      </c>
      <c r="B90" s="72">
        <v>972</v>
      </c>
      <c r="C90" s="81">
        <v>104</v>
      </c>
      <c r="D90" s="81">
        <v>2</v>
      </c>
      <c r="E90" s="81">
        <v>10</v>
      </c>
      <c r="F90" s="53">
        <v>17</v>
      </c>
      <c r="G90" s="72">
        <v>1074</v>
      </c>
      <c r="H90" s="81">
        <v>1</v>
      </c>
    </row>
    <row r="91" spans="1:8" s="85" customFormat="1" ht="12.75">
      <c r="A91" s="69" t="s">
        <v>146</v>
      </c>
      <c r="B91" s="78">
        <v>3061</v>
      </c>
      <c r="C91" s="83">
        <v>179</v>
      </c>
      <c r="D91" s="83">
        <v>20</v>
      </c>
      <c r="E91" s="83">
        <v>21</v>
      </c>
      <c r="F91" s="69">
        <v>67</v>
      </c>
      <c r="G91" s="78">
        <v>593</v>
      </c>
      <c r="H91" s="83">
        <v>5</v>
      </c>
    </row>
    <row r="92" spans="1:8" ht="12.75">
      <c r="A92" s="9" t="s">
        <v>237</v>
      </c>
      <c r="B92" s="84"/>
      <c r="C92" s="84"/>
      <c r="D92" s="84"/>
      <c r="E92" s="84"/>
      <c r="F92" s="84"/>
      <c r="G92" s="84"/>
      <c r="H92" s="84"/>
    </row>
    <row r="93" spans="1:8" ht="12.75">
      <c r="A93" s="6" t="s">
        <v>245</v>
      </c>
      <c r="B93" s="85"/>
      <c r="C93" s="85"/>
      <c r="D93" s="85"/>
      <c r="E93" s="85"/>
      <c r="F93" s="85"/>
      <c r="G93" s="85"/>
      <c r="H93" s="85"/>
    </row>
    <row r="94" spans="1:8" ht="12.75">
      <c r="A94" s="6" t="s">
        <v>246</v>
      </c>
      <c r="B94" s="85"/>
      <c r="C94" s="85"/>
      <c r="D94" s="85"/>
      <c r="E94" s="85"/>
      <c r="F94" s="85"/>
      <c r="G94" s="85"/>
      <c r="H94" s="85"/>
    </row>
    <row r="95" spans="1:8" ht="12.75">
      <c r="A95" s="6" t="s">
        <v>247</v>
      </c>
      <c r="B95" s="85"/>
      <c r="C95" s="85"/>
      <c r="D95" s="85"/>
      <c r="E95" s="85"/>
      <c r="F95" s="85"/>
      <c r="G95" s="85"/>
      <c r="H95" s="85"/>
    </row>
    <row r="96" spans="1:8" s="86" customFormat="1" ht="12.75">
      <c r="A96" s="9" t="s">
        <v>238</v>
      </c>
      <c r="B96" s="85"/>
      <c r="C96" s="85"/>
      <c r="D96" s="85"/>
      <c r="E96" s="85"/>
      <c r="F96" s="85"/>
      <c r="G96" s="85"/>
      <c r="H96" s="85"/>
    </row>
    <row r="97" spans="1:8" ht="12.75">
      <c r="A97" s="6" t="s">
        <v>248</v>
      </c>
      <c r="B97" s="85"/>
      <c r="C97" s="85"/>
      <c r="D97" s="85"/>
      <c r="E97" s="85"/>
      <c r="F97" s="85"/>
      <c r="G97" s="85"/>
      <c r="H97" s="85"/>
    </row>
    <row r="98" spans="1:8" ht="12.75">
      <c r="A98" s="9" t="s">
        <v>239</v>
      </c>
      <c r="B98" s="85"/>
      <c r="C98" s="85"/>
      <c r="D98" s="85"/>
      <c r="E98" s="85"/>
      <c r="F98" s="85"/>
      <c r="G98" s="85"/>
      <c r="H98" s="85"/>
    </row>
    <row r="99" spans="1:8" ht="12.75">
      <c r="A99" s="9" t="s">
        <v>240</v>
      </c>
      <c r="B99" s="85"/>
      <c r="C99" s="85"/>
      <c r="D99" s="85"/>
      <c r="E99" s="85"/>
      <c r="F99" s="85"/>
      <c r="G99" s="85"/>
      <c r="H99" s="85"/>
    </row>
    <row r="100" spans="1:8" ht="12.75">
      <c r="A100" s="9" t="s">
        <v>241</v>
      </c>
      <c r="B100" s="85"/>
      <c r="C100" s="85"/>
      <c r="D100" s="85"/>
      <c r="E100" s="85"/>
      <c r="F100" s="85"/>
      <c r="G100" s="85"/>
      <c r="H100" s="85"/>
    </row>
    <row r="101" spans="1:8" ht="12.75">
      <c r="A101" s="6" t="s">
        <v>249</v>
      </c>
      <c r="B101" s="85"/>
      <c r="C101" s="85"/>
      <c r="D101" s="85"/>
      <c r="E101" s="85"/>
      <c r="F101" s="85"/>
      <c r="G101" s="85"/>
      <c r="H101" s="85"/>
    </row>
    <row r="102" spans="1:8" ht="12.75">
      <c r="A102" s="9" t="s">
        <v>242</v>
      </c>
      <c r="B102" s="85"/>
      <c r="C102" s="85"/>
      <c r="D102" s="85"/>
      <c r="E102" s="85"/>
      <c r="F102" s="85"/>
      <c r="G102" s="85"/>
      <c r="H102" s="85"/>
    </row>
    <row r="103" spans="1:8" ht="12.75">
      <c r="A103" s="9" t="s">
        <v>243</v>
      </c>
      <c r="B103" s="85"/>
      <c r="C103" s="85"/>
      <c r="D103" s="85"/>
      <c r="E103" s="85"/>
      <c r="F103" s="85"/>
      <c r="G103" s="85"/>
      <c r="H103" s="85"/>
    </row>
    <row r="104" spans="1:8" ht="12.75">
      <c r="A104" s="6" t="s">
        <v>250</v>
      </c>
      <c r="B104" s="85"/>
      <c r="C104" s="85"/>
      <c r="D104" s="85"/>
      <c r="E104" s="85"/>
      <c r="F104" s="85"/>
      <c r="G104" s="85"/>
      <c r="H104" s="85"/>
    </row>
    <row r="105" spans="1:8" ht="12.75">
      <c r="A105" s="9" t="s">
        <v>244</v>
      </c>
      <c r="B105" s="85"/>
      <c r="C105" s="85"/>
      <c r="D105" s="85"/>
      <c r="E105" s="85"/>
      <c r="F105" s="85"/>
      <c r="G105" s="85"/>
      <c r="H105" s="85"/>
    </row>
    <row r="106" spans="1:8" ht="12.75">
      <c r="A106" s="9"/>
      <c r="B106" s="85"/>
      <c r="C106" s="85"/>
      <c r="D106" s="85"/>
      <c r="E106" s="85"/>
      <c r="F106" s="85"/>
      <c r="G106" s="85"/>
      <c r="H106" s="85"/>
    </row>
    <row r="107" spans="1:8" ht="12.75">
      <c r="A107" s="9"/>
      <c r="B107" s="85"/>
      <c r="C107" s="85"/>
      <c r="E107" s="85"/>
      <c r="F107" s="85"/>
      <c r="G107" s="85"/>
      <c r="H107" s="85"/>
    </row>
    <row r="108" spans="1:8" ht="12.75">
      <c r="A108" s="6"/>
      <c r="B108" s="85"/>
      <c r="C108" s="85"/>
      <c r="D108" s="85"/>
      <c r="E108" s="85"/>
      <c r="F108" s="85"/>
      <c r="G108" s="85"/>
      <c r="H108" s="85"/>
    </row>
    <row r="109" spans="1:8" ht="12.75">
      <c r="A109" s="85"/>
      <c r="B109" s="85"/>
      <c r="C109" s="85"/>
      <c r="D109" s="85"/>
      <c r="E109" s="85"/>
      <c r="F109" s="85"/>
      <c r="G109" s="85"/>
      <c r="H109" s="85"/>
    </row>
    <row r="110" spans="1:8" ht="12.75">
      <c r="A110" s="85"/>
      <c r="B110" s="85"/>
      <c r="C110" s="85"/>
      <c r="D110" s="85"/>
      <c r="E110" s="85"/>
      <c r="F110" s="85"/>
      <c r="G110" s="85"/>
      <c r="H110" s="85"/>
    </row>
    <row r="111" spans="1:8" ht="12.75">
      <c r="A111" s="85"/>
      <c r="B111" s="85"/>
      <c r="C111" s="85"/>
      <c r="D111" s="85"/>
      <c r="E111" s="85"/>
      <c r="F111" s="85"/>
      <c r="G111" s="85"/>
      <c r="H111" s="85"/>
    </row>
    <row r="112" spans="1:8" ht="12.75">
      <c r="A112" s="85"/>
      <c r="B112" s="85"/>
      <c r="C112" s="85"/>
      <c r="D112" s="85"/>
      <c r="E112" s="85"/>
      <c r="F112" s="85"/>
      <c r="G112" s="85"/>
      <c r="H112" s="85"/>
    </row>
    <row r="113" spans="1:8" ht="12.75">
      <c r="A113" s="85"/>
      <c r="B113" s="85"/>
      <c r="C113" s="85"/>
      <c r="D113" s="85"/>
      <c r="E113" s="85"/>
      <c r="F113" s="85"/>
      <c r="G113" s="85"/>
      <c r="H113" s="85"/>
    </row>
    <row r="114" spans="1:8" ht="12.75">
      <c r="A114" s="85"/>
      <c r="B114" s="85"/>
      <c r="C114" s="85"/>
      <c r="D114" s="85"/>
      <c r="E114" s="85"/>
      <c r="F114" s="85"/>
      <c r="G114" s="85"/>
      <c r="H114" s="85"/>
    </row>
    <row r="115" spans="1:8" ht="12.75">
      <c r="A115" s="85"/>
      <c r="B115" s="85"/>
      <c r="C115" s="85"/>
      <c r="D115" s="85"/>
      <c r="E115" s="85"/>
      <c r="F115" s="85"/>
      <c r="G115" s="85"/>
      <c r="H115" s="85"/>
    </row>
    <row r="116" spans="1:8" ht="12.75">
      <c r="A116" s="85"/>
      <c r="B116" s="85"/>
      <c r="C116" s="85"/>
      <c r="D116" s="85"/>
      <c r="E116" s="85"/>
      <c r="F116" s="85"/>
      <c r="G116" s="85"/>
      <c r="H116" s="85"/>
    </row>
    <row r="117" spans="1:8" ht="12.75">
      <c r="A117" s="85"/>
      <c r="B117" s="85"/>
      <c r="C117" s="85"/>
      <c r="D117" s="85"/>
      <c r="E117" s="85"/>
      <c r="F117" s="85"/>
      <c r="G117" s="85"/>
      <c r="H117" s="85"/>
    </row>
    <row r="118" spans="1:8" ht="12.75">
      <c r="A118" s="85"/>
      <c r="B118" s="85"/>
      <c r="C118" s="85"/>
      <c r="D118" s="85"/>
      <c r="E118" s="85"/>
      <c r="F118" s="85"/>
      <c r="G118" s="85"/>
      <c r="H118" s="85"/>
    </row>
    <row r="119" spans="1:8" ht="12.75">
      <c r="A119" s="85"/>
      <c r="B119" s="85"/>
      <c r="C119" s="85"/>
      <c r="D119" s="85"/>
      <c r="E119" s="85"/>
      <c r="F119" s="85"/>
      <c r="G119" s="85"/>
      <c r="H119" s="85"/>
    </row>
    <row r="120" spans="1:8" ht="12.75">
      <c r="A120" s="85"/>
      <c r="B120" s="85"/>
      <c r="C120" s="85"/>
      <c r="D120" s="85"/>
      <c r="E120" s="85"/>
      <c r="F120" s="85"/>
      <c r="G120" s="85"/>
      <c r="H120" s="85"/>
    </row>
    <row r="121" spans="1:8" ht="12.75">
      <c r="A121" s="85"/>
      <c r="B121" s="85"/>
      <c r="C121" s="85"/>
      <c r="D121" s="85"/>
      <c r="E121" s="85"/>
      <c r="F121" s="85"/>
      <c r="G121" s="85"/>
      <c r="H121" s="85"/>
    </row>
    <row r="122" spans="1:8" ht="12.75">
      <c r="A122" s="85"/>
      <c r="B122" s="85"/>
      <c r="C122" s="85"/>
      <c r="D122" s="85"/>
      <c r="E122" s="85"/>
      <c r="F122" s="85"/>
      <c r="G122" s="85"/>
      <c r="H122" s="85"/>
    </row>
    <row r="123" spans="1:8" ht="12.75">
      <c r="A123" s="85"/>
      <c r="B123" s="85"/>
      <c r="C123" s="85"/>
      <c r="D123" s="85"/>
      <c r="E123" s="85"/>
      <c r="F123" s="85"/>
      <c r="G123" s="85"/>
      <c r="H123" s="85"/>
    </row>
    <row r="124" spans="1:8" ht="12.75">
      <c r="A124" s="85"/>
      <c r="B124" s="85"/>
      <c r="C124" s="85"/>
      <c r="D124" s="85"/>
      <c r="E124" s="85"/>
      <c r="F124" s="85"/>
      <c r="G124" s="85"/>
      <c r="H124" s="85"/>
    </row>
    <row r="125" spans="1:8" ht="12.75">
      <c r="A125" s="85"/>
      <c r="B125" s="85"/>
      <c r="C125" s="85"/>
      <c r="D125" s="85"/>
      <c r="E125" s="85"/>
      <c r="F125" s="85"/>
      <c r="G125" s="85"/>
      <c r="H125" s="85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  <row r="127" spans="1:8" ht="12.75">
      <c r="A127" s="85"/>
      <c r="B127" s="85"/>
      <c r="C127" s="85"/>
      <c r="D127" s="85"/>
      <c r="E127" s="85"/>
      <c r="F127" s="85"/>
      <c r="G127" s="85"/>
      <c r="H127" s="85"/>
    </row>
    <row r="128" spans="1:8" ht="12.75">
      <c r="A128" s="85"/>
      <c r="B128" s="85"/>
      <c r="C128" s="85"/>
      <c r="D128" s="85"/>
      <c r="E128" s="85"/>
      <c r="F128" s="85"/>
      <c r="G128" s="85"/>
      <c r="H128" s="85"/>
    </row>
    <row r="129" spans="1:8" ht="12.75">
      <c r="A129" s="85"/>
      <c r="B129" s="85"/>
      <c r="C129" s="85"/>
      <c r="D129" s="85"/>
      <c r="E129" s="85"/>
      <c r="F129" s="85"/>
      <c r="G129" s="85"/>
      <c r="H129" s="85"/>
    </row>
    <row r="130" spans="1:8" ht="12.75">
      <c r="A130" s="85"/>
      <c r="B130" s="85"/>
      <c r="C130" s="85"/>
      <c r="D130" s="85"/>
      <c r="E130" s="85"/>
      <c r="F130" s="85"/>
      <c r="G130" s="85"/>
      <c r="H130" s="85"/>
    </row>
    <row r="131" spans="1:8" ht="12.75">
      <c r="A131" s="85"/>
      <c r="B131" s="85"/>
      <c r="C131" s="85"/>
      <c r="D131" s="85"/>
      <c r="E131" s="85"/>
      <c r="F131" s="85"/>
      <c r="G131" s="85"/>
      <c r="H131" s="85"/>
    </row>
    <row r="132" spans="1:8" ht="12.75">
      <c r="A132" s="85"/>
      <c r="B132" s="85"/>
      <c r="C132" s="85"/>
      <c r="D132" s="85"/>
      <c r="E132" s="85"/>
      <c r="F132" s="85"/>
      <c r="G132" s="85"/>
      <c r="H132" s="85"/>
    </row>
    <row r="133" spans="1:8" ht="12.75">
      <c r="A133" s="85"/>
      <c r="B133" s="85"/>
      <c r="C133" s="85"/>
      <c r="D133" s="85"/>
      <c r="E133" s="85"/>
      <c r="F133" s="85"/>
      <c r="G133" s="85"/>
      <c r="H133" s="85"/>
    </row>
    <row r="134" spans="1:8" ht="12.75">
      <c r="A134" s="85"/>
      <c r="B134" s="85"/>
      <c r="C134" s="85"/>
      <c r="D134" s="85"/>
      <c r="E134" s="85"/>
      <c r="F134" s="85"/>
      <c r="G134" s="85"/>
      <c r="H134" s="85"/>
    </row>
    <row r="135" spans="1:8" ht="12.75">
      <c r="A135" s="85"/>
      <c r="B135" s="85"/>
      <c r="C135" s="85"/>
      <c r="D135" s="85"/>
      <c r="E135" s="85"/>
      <c r="F135" s="85"/>
      <c r="G135" s="85"/>
      <c r="H135" s="85"/>
    </row>
    <row r="136" spans="1:8" ht="12.75">
      <c r="A136" s="85"/>
      <c r="B136" s="85"/>
      <c r="C136" s="85"/>
      <c r="D136" s="85"/>
      <c r="E136" s="85"/>
      <c r="F136" s="85"/>
      <c r="G136" s="85"/>
      <c r="H136" s="85"/>
    </row>
    <row r="137" spans="1:8" ht="12.75">
      <c r="A137" s="85"/>
      <c r="B137" s="85"/>
      <c r="C137" s="85"/>
      <c r="D137" s="85"/>
      <c r="E137" s="85"/>
      <c r="F137" s="85"/>
      <c r="G137" s="85"/>
      <c r="H137" s="85"/>
    </row>
    <row r="138" spans="1:8" ht="12.75">
      <c r="A138" s="85"/>
      <c r="B138" s="85"/>
      <c r="C138" s="85"/>
      <c r="D138" s="85"/>
      <c r="E138" s="85"/>
      <c r="F138" s="85"/>
      <c r="G138" s="85"/>
      <c r="H138" s="85"/>
    </row>
    <row r="139" spans="1:8" ht="12.75">
      <c r="A139" s="85"/>
      <c r="B139" s="85"/>
      <c r="C139" s="85"/>
      <c r="D139" s="85"/>
      <c r="E139" s="85"/>
      <c r="F139" s="85"/>
      <c r="G139" s="85"/>
      <c r="H139" s="85"/>
    </row>
    <row r="140" spans="1:8" ht="12.75">
      <c r="A140" s="85"/>
      <c r="B140" s="85"/>
      <c r="C140" s="85"/>
      <c r="D140" s="85"/>
      <c r="E140" s="85"/>
      <c r="F140" s="85"/>
      <c r="G140" s="85"/>
      <c r="H140" s="85"/>
    </row>
    <row r="141" spans="1:8" ht="12.75">
      <c r="A141" s="85"/>
      <c r="B141" s="85"/>
      <c r="C141" s="85"/>
      <c r="D141" s="85"/>
      <c r="E141" s="85"/>
      <c r="F141" s="85"/>
      <c r="G141" s="85"/>
      <c r="H141" s="85"/>
    </row>
    <row r="142" spans="1:8" ht="12.75">
      <c r="A142" s="85"/>
      <c r="B142" s="85"/>
      <c r="C142" s="85"/>
      <c r="D142" s="85"/>
      <c r="E142" s="85"/>
      <c r="F142" s="85"/>
      <c r="G142" s="85"/>
      <c r="H142" s="85"/>
    </row>
    <row r="143" spans="1:8" ht="12.75">
      <c r="A143" s="85"/>
      <c r="B143" s="85"/>
      <c r="C143" s="85"/>
      <c r="D143" s="85"/>
      <c r="E143" s="85"/>
      <c r="F143" s="85"/>
      <c r="G143" s="85"/>
      <c r="H143" s="85"/>
    </row>
    <row r="144" spans="1:8" ht="12.75">
      <c r="A144" s="85"/>
      <c r="B144" s="85"/>
      <c r="C144" s="85"/>
      <c r="D144" s="85"/>
      <c r="E144" s="85"/>
      <c r="F144" s="85"/>
      <c r="G144" s="85"/>
      <c r="H144" s="85"/>
    </row>
    <row r="145" spans="1:8" ht="12.75">
      <c r="A145" s="85"/>
      <c r="B145" s="85"/>
      <c r="C145" s="85"/>
      <c r="D145" s="85"/>
      <c r="E145" s="85"/>
      <c r="F145" s="85"/>
      <c r="G145" s="85"/>
      <c r="H145" s="85"/>
    </row>
    <row r="146" spans="1:8" ht="12.75">
      <c r="A146" s="85"/>
      <c r="B146" s="85"/>
      <c r="C146" s="85"/>
      <c r="D146" s="85"/>
      <c r="E146" s="85"/>
      <c r="F146" s="85"/>
      <c r="G146" s="85"/>
      <c r="H146" s="85"/>
    </row>
    <row r="147" spans="1:8" ht="12.75">
      <c r="A147" s="85"/>
      <c r="B147" s="85"/>
      <c r="C147" s="85"/>
      <c r="D147" s="85"/>
      <c r="E147" s="85"/>
      <c r="F147" s="85"/>
      <c r="G147" s="85"/>
      <c r="H147" s="85"/>
    </row>
    <row r="148" spans="1:8" ht="12.75">
      <c r="A148" s="85"/>
      <c r="B148" s="85"/>
      <c r="C148" s="85"/>
      <c r="D148" s="85"/>
      <c r="E148" s="85"/>
      <c r="F148" s="85"/>
      <c r="G148" s="85"/>
      <c r="H148" s="85"/>
    </row>
    <row r="149" spans="1:8" ht="12.75">
      <c r="A149" s="85"/>
      <c r="B149" s="85"/>
      <c r="C149" s="85"/>
      <c r="D149" s="85"/>
      <c r="E149" s="85"/>
      <c r="F149" s="85"/>
      <c r="G149" s="85"/>
      <c r="H149" s="85"/>
    </row>
    <row r="150" spans="1:8" ht="12.75">
      <c r="A150" s="85"/>
      <c r="B150" s="85"/>
      <c r="C150" s="85"/>
      <c r="D150" s="85"/>
      <c r="E150" s="85"/>
      <c r="F150" s="85"/>
      <c r="G150" s="85"/>
      <c r="H150" s="85"/>
    </row>
    <row r="151" spans="1:8" ht="12.75">
      <c r="A151" s="85"/>
      <c r="B151" s="85"/>
      <c r="C151" s="85"/>
      <c r="D151" s="85"/>
      <c r="E151" s="85"/>
      <c r="F151" s="85"/>
      <c r="G151" s="85"/>
      <c r="H151" s="85"/>
    </row>
    <row r="152" spans="1:8" ht="12.75">
      <c r="A152" s="85"/>
      <c r="B152" s="85"/>
      <c r="C152" s="85"/>
      <c r="D152" s="85"/>
      <c r="E152" s="85"/>
      <c r="F152" s="85"/>
      <c r="G152" s="85"/>
      <c r="H152" s="85"/>
    </row>
    <row r="153" spans="1:8" ht="12.75">
      <c r="A153" s="85"/>
      <c r="B153" s="85"/>
      <c r="C153" s="85"/>
      <c r="D153" s="85"/>
      <c r="E153" s="85"/>
      <c r="F153" s="85"/>
      <c r="G153" s="85"/>
      <c r="H153" s="85"/>
    </row>
    <row r="154" spans="1:8" ht="12.75">
      <c r="A154" s="85"/>
      <c r="B154" s="85"/>
      <c r="C154" s="85"/>
      <c r="D154" s="85"/>
      <c r="E154" s="85"/>
      <c r="F154" s="85"/>
      <c r="G154" s="85"/>
      <c r="H154" s="85"/>
    </row>
    <row r="155" spans="1:8" ht="12.75">
      <c r="A155" s="85"/>
      <c r="B155" s="85"/>
      <c r="C155" s="85"/>
      <c r="D155" s="85"/>
      <c r="E155" s="85"/>
      <c r="F155" s="85"/>
      <c r="G155" s="85"/>
      <c r="H155" s="85"/>
    </row>
    <row r="156" spans="1:8" ht="12.75">
      <c r="A156" s="85"/>
      <c r="B156" s="85"/>
      <c r="C156" s="85"/>
      <c r="D156" s="85"/>
      <c r="E156" s="85"/>
      <c r="F156" s="85"/>
      <c r="G156" s="85"/>
      <c r="H156" s="85"/>
    </row>
    <row r="157" spans="1:8" ht="12.75">
      <c r="A157" s="85"/>
      <c r="B157" s="85"/>
      <c r="C157" s="85"/>
      <c r="D157" s="85"/>
      <c r="E157" s="85"/>
      <c r="F157" s="85"/>
      <c r="G157" s="85"/>
      <c r="H157" s="85"/>
    </row>
    <row r="158" spans="1:8" ht="12.75">
      <c r="A158" s="85"/>
      <c r="B158" s="85"/>
      <c r="C158" s="85"/>
      <c r="D158" s="85"/>
      <c r="E158" s="85"/>
      <c r="F158" s="85"/>
      <c r="G158" s="85"/>
      <c r="H158" s="85"/>
    </row>
    <row r="159" spans="1:8" ht="12.75">
      <c r="A159" s="85"/>
      <c r="B159" s="85"/>
      <c r="C159" s="85"/>
      <c r="D159" s="85"/>
      <c r="E159" s="85"/>
      <c r="F159" s="85"/>
      <c r="G159" s="85"/>
      <c r="H159" s="85"/>
    </row>
    <row r="160" spans="1:8" ht="12.75">
      <c r="A160" s="85"/>
      <c r="B160" s="85"/>
      <c r="C160" s="85"/>
      <c r="D160" s="85"/>
      <c r="E160" s="85"/>
      <c r="F160" s="85"/>
      <c r="G160" s="85"/>
      <c r="H160" s="85"/>
    </row>
    <row r="161" spans="1:8" ht="12.75">
      <c r="A161" s="85"/>
      <c r="B161" s="85"/>
      <c r="C161" s="85"/>
      <c r="D161" s="85"/>
      <c r="E161" s="85"/>
      <c r="F161" s="85"/>
      <c r="G161" s="85"/>
      <c r="H161" s="85"/>
    </row>
    <row r="162" spans="1:8" ht="12.75">
      <c r="A162" s="85"/>
      <c r="B162" s="85"/>
      <c r="C162" s="85"/>
      <c r="D162" s="85"/>
      <c r="E162" s="85"/>
      <c r="F162" s="85"/>
      <c r="G162" s="85"/>
      <c r="H162" s="85"/>
    </row>
    <row r="163" spans="1:8" ht="12.75">
      <c r="A163" s="85"/>
      <c r="B163" s="85"/>
      <c r="C163" s="85"/>
      <c r="D163" s="85"/>
      <c r="E163" s="85"/>
      <c r="F163" s="85"/>
      <c r="G163" s="85"/>
      <c r="H163" s="85"/>
    </row>
    <row r="164" spans="1:8" ht="12.75">
      <c r="A164" s="85"/>
      <c r="B164" s="85"/>
      <c r="C164" s="85"/>
      <c r="D164" s="85"/>
      <c r="E164" s="85"/>
      <c r="F164" s="85"/>
      <c r="G164" s="85"/>
      <c r="H164" s="85"/>
    </row>
    <row r="165" spans="1:8" ht="12.75">
      <c r="A165" s="85"/>
      <c r="B165" s="85"/>
      <c r="C165" s="85"/>
      <c r="D165" s="85"/>
      <c r="E165" s="85"/>
      <c r="F165" s="85"/>
      <c r="G165" s="85"/>
      <c r="H165" s="85"/>
    </row>
    <row r="166" spans="1:8" ht="12.75">
      <c r="A166" s="85"/>
      <c r="B166" s="85"/>
      <c r="C166" s="85"/>
      <c r="D166" s="85"/>
      <c r="E166" s="85"/>
      <c r="F166" s="85"/>
      <c r="G166" s="85"/>
      <c r="H166" s="85"/>
    </row>
    <row r="167" spans="1:8" ht="12.75">
      <c r="A167" s="85"/>
      <c r="B167" s="85"/>
      <c r="C167" s="85"/>
      <c r="D167" s="85"/>
      <c r="E167" s="85"/>
      <c r="F167" s="85"/>
      <c r="G167" s="85"/>
      <c r="H167" s="85"/>
    </row>
    <row r="168" spans="1:8" ht="12.75">
      <c r="A168" s="85"/>
      <c r="B168" s="85"/>
      <c r="C168" s="85"/>
      <c r="D168" s="85"/>
      <c r="E168" s="85"/>
      <c r="F168" s="85"/>
      <c r="G168" s="85"/>
      <c r="H168" s="85"/>
    </row>
    <row r="169" spans="1:8" ht="12.75">
      <c r="A169" s="85"/>
      <c r="B169" s="85"/>
      <c r="C169" s="85"/>
      <c r="D169" s="85"/>
      <c r="E169" s="85"/>
      <c r="F169" s="85"/>
      <c r="G169" s="85"/>
      <c r="H169" s="85"/>
    </row>
    <row r="170" spans="1:8" ht="12.75">
      <c r="A170" s="85"/>
      <c r="B170" s="85"/>
      <c r="C170" s="85"/>
      <c r="D170" s="85"/>
      <c r="E170" s="85"/>
      <c r="F170" s="85"/>
      <c r="G170" s="85"/>
      <c r="H170" s="85"/>
    </row>
    <row r="171" spans="1:8" ht="12.75">
      <c r="A171" s="85"/>
      <c r="B171" s="85"/>
      <c r="C171" s="85"/>
      <c r="D171" s="85"/>
      <c r="E171" s="85"/>
      <c r="F171" s="85"/>
      <c r="G171" s="85"/>
      <c r="H171" s="85"/>
    </row>
    <row r="172" spans="1:8" ht="12.75">
      <c r="A172" s="85"/>
      <c r="B172" s="85"/>
      <c r="C172" s="85"/>
      <c r="D172" s="85"/>
      <c r="E172" s="85"/>
      <c r="F172" s="85"/>
      <c r="G172" s="85"/>
      <c r="H172" s="85"/>
    </row>
    <row r="173" spans="1:8" ht="12.75">
      <c r="A173" s="85"/>
      <c r="B173" s="85"/>
      <c r="C173" s="85"/>
      <c r="D173" s="85"/>
      <c r="E173" s="85"/>
      <c r="F173" s="85"/>
      <c r="G173" s="85"/>
      <c r="H173" s="85"/>
    </row>
    <row r="174" spans="1:8" ht="12.75">
      <c r="A174" s="85"/>
      <c r="B174" s="85"/>
      <c r="C174" s="85"/>
      <c r="D174" s="85"/>
      <c r="E174" s="85"/>
      <c r="F174" s="85"/>
      <c r="G174" s="85"/>
      <c r="H174" s="85"/>
    </row>
    <row r="175" spans="1:8" ht="12.75">
      <c r="A175" s="85"/>
      <c r="B175" s="85"/>
      <c r="C175" s="85"/>
      <c r="D175" s="85"/>
      <c r="E175" s="85"/>
      <c r="F175" s="85"/>
      <c r="G175" s="85"/>
      <c r="H175" s="85"/>
    </row>
    <row r="176" spans="1:8" ht="12.75">
      <c r="A176" s="85"/>
      <c r="B176" s="85"/>
      <c r="C176" s="85"/>
      <c r="D176" s="85"/>
      <c r="E176" s="85"/>
      <c r="F176" s="85"/>
      <c r="G176" s="85"/>
      <c r="H176" s="85"/>
    </row>
    <row r="177" spans="1:8" ht="12.75">
      <c r="A177" s="85"/>
      <c r="B177" s="85"/>
      <c r="C177" s="85"/>
      <c r="D177" s="85"/>
      <c r="E177" s="85"/>
      <c r="F177" s="85"/>
      <c r="G177" s="85"/>
      <c r="H177" s="85"/>
    </row>
    <row r="178" spans="1:8" ht="12.75">
      <c r="A178" s="85"/>
      <c r="B178" s="85"/>
      <c r="C178" s="85"/>
      <c r="D178" s="85"/>
      <c r="E178" s="85"/>
      <c r="F178" s="85"/>
      <c r="G178" s="85"/>
      <c r="H178" s="85"/>
    </row>
    <row r="179" spans="1:8" ht="12.75">
      <c r="A179" s="85"/>
      <c r="B179" s="85"/>
      <c r="C179" s="85"/>
      <c r="D179" s="85"/>
      <c r="E179" s="85"/>
      <c r="F179" s="85"/>
      <c r="G179" s="85"/>
      <c r="H179" s="85"/>
    </row>
    <row r="180" spans="1:8" ht="12.75">
      <c r="A180" s="85"/>
      <c r="B180" s="85"/>
      <c r="C180" s="85"/>
      <c r="D180" s="85"/>
      <c r="E180" s="85"/>
      <c r="F180" s="85"/>
      <c r="G180" s="85"/>
      <c r="H180" s="85"/>
    </row>
    <row r="181" spans="1:8" ht="12.75">
      <c r="A181" s="85"/>
      <c r="B181" s="85"/>
      <c r="C181" s="85"/>
      <c r="D181" s="85"/>
      <c r="E181" s="85"/>
      <c r="F181" s="85"/>
      <c r="G181" s="85"/>
      <c r="H181" s="85"/>
    </row>
    <row r="182" spans="1:8" ht="12.75">
      <c r="A182" s="85"/>
      <c r="B182" s="85"/>
      <c r="C182" s="85"/>
      <c r="D182" s="85"/>
      <c r="E182" s="85"/>
      <c r="F182" s="85"/>
      <c r="G182" s="85"/>
      <c r="H182" s="85"/>
    </row>
    <row r="183" spans="1:8" ht="12.75">
      <c r="A183" s="85"/>
      <c r="B183" s="85"/>
      <c r="C183" s="85"/>
      <c r="D183" s="85"/>
      <c r="E183" s="85"/>
      <c r="F183" s="85"/>
      <c r="G183" s="85"/>
      <c r="H183" s="85"/>
    </row>
    <row r="184" spans="1:8" ht="12.75">
      <c r="A184" s="85"/>
      <c r="B184" s="85"/>
      <c r="C184" s="85"/>
      <c r="D184" s="85"/>
      <c r="E184" s="85"/>
      <c r="F184" s="85"/>
      <c r="G184" s="85"/>
      <c r="H184" s="85"/>
    </row>
    <row r="185" spans="1:8" ht="12.75">
      <c r="A185" s="85"/>
      <c r="B185" s="85"/>
      <c r="C185" s="85"/>
      <c r="D185" s="85"/>
      <c r="E185" s="85"/>
      <c r="F185" s="85"/>
      <c r="G185" s="85"/>
      <c r="H185" s="85"/>
    </row>
    <row r="186" spans="1:8" ht="12.75">
      <c r="A186" s="85"/>
      <c r="B186" s="85"/>
      <c r="C186" s="85"/>
      <c r="D186" s="85"/>
      <c r="E186" s="85"/>
      <c r="F186" s="85"/>
      <c r="G186" s="85"/>
      <c r="H186" s="85"/>
    </row>
    <row r="187" spans="1:8" ht="12.75">
      <c r="A187" s="85"/>
      <c r="B187" s="85"/>
      <c r="C187" s="85"/>
      <c r="D187" s="85"/>
      <c r="E187" s="85"/>
      <c r="F187" s="85"/>
      <c r="G187" s="85"/>
      <c r="H187" s="85"/>
    </row>
    <row r="188" spans="1:8" ht="12.75">
      <c r="A188" s="85"/>
      <c r="B188" s="85"/>
      <c r="C188" s="85"/>
      <c r="D188" s="85"/>
      <c r="E188" s="85"/>
      <c r="F188" s="85"/>
      <c r="G188" s="85"/>
      <c r="H188" s="85"/>
    </row>
    <row r="189" spans="1:8" ht="12.75">
      <c r="A189" s="85"/>
      <c r="B189" s="85"/>
      <c r="C189" s="85"/>
      <c r="D189" s="85"/>
      <c r="E189" s="85"/>
      <c r="F189" s="85"/>
      <c r="G189" s="85"/>
      <c r="H189" s="85"/>
    </row>
    <row r="190" spans="1:8" ht="12.75">
      <c r="A190" s="85"/>
      <c r="B190" s="85"/>
      <c r="C190" s="85"/>
      <c r="D190" s="85"/>
      <c r="E190" s="85"/>
      <c r="F190" s="85"/>
      <c r="G190" s="85"/>
      <c r="H190" s="85"/>
    </row>
    <row r="191" spans="1:8" ht="12.75">
      <c r="A191" s="85"/>
      <c r="B191" s="85"/>
      <c r="C191" s="85"/>
      <c r="D191" s="85"/>
      <c r="E191" s="85"/>
      <c r="F191" s="85"/>
      <c r="G191" s="85"/>
      <c r="H191" s="85"/>
    </row>
    <row r="192" spans="1:8" ht="12.75">
      <c r="A192" s="85"/>
      <c r="B192" s="85"/>
      <c r="C192" s="85"/>
      <c r="D192" s="85"/>
      <c r="E192" s="85"/>
      <c r="F192" s="85"/>
      <c r="G192" s="85"/>
      <c r="H192" s="85"/>
    </row>
    <row r="193" spans="1:8" ht="12.75">
      <c r="A193" s="85"/>
      <c r="B193" s="85"/>
      <c r="C193" s="85"/>
      <c r="D193" s="85"/>
      <c r="E193" s="85"/>
      <c r="F193" s="85"/>
      <c r="G193" s="85"/>
      <c r="H193" s="85"/>
    </row>
    <row r="194" spans="1:8" ht="12.75">
      <c r="A194" s="85"/>
      <c r="B194" s="85"/>
      <c r="C194" s="85"/>
      <c r="D194" s="85"/>
      <c r="E194" s="85"/>
      <c r="F194" s="85"/>
      <c r="G194" s="85"/>
      <c r="H194" s="85"/>
    </row>
    <row r="195" spans="1:8" ht="12.75">
      <c r="A195" s="85"/>
      <c r="B195" s="85"/>
      <c r="C195" s="85"/>
      <c r="D195" s="85"/>
      <c r="E195" s="85"/>
      <c r="F195" s="85"/>
      <c r="G195" s="85"/>
      <c r="H195" s="8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2007-07-20T06:58:37Z</cp:lastPrinted>
  <dcterms:created xsi:type="dcterms:W3CDTF">2006-04-18T07:46:45Z</dcterms:created>
  <dcterms:modified xsi:type="dcterms:W3CDTF">2008-02-27T09:46:27Z</dcterms:modified>
  <cp:category/>
  <cp:version/>
  <cp:contentType/>
  <cp:contentStatus/>
</cp:coreProperties>
</file>