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rckovaj\Desktop\"/>
    </mc:Choice>
  </mc:AlternateContent>
  <bookViews>
    <workbookView xWindow="0" yWindow="60" windowWidth="19200" windowHeight="11700"/>
  </bookViews>
  <sheets>
    <sheet name="Banskobystrický kraj" sheetId="4" r:id="rId1"/>
    <sheet name="Bratislavský kraj" sheetId="5" r:id="rId2"/>
    <sheet name="Košický kraj" sheetId="6" r:id="rId3"/>
    <sheet name="Nitrianský kraj" sheetId="7" r:id="rId4"/>
    <sheet name="Prešovský kraj" sheetId="8" r:id="rId5"/>
    <sheet name="Trenčianský kraj" sheetId="9" r:id="rId6"/>
    <sheet name="Trnavský kraj" sheetId="10" r:id="rId7"/>
    <sheet name="Žilinský kraj" sheetId="1" r:id="rId8"/>
    <sheet name="SR" sheetId="12" r:id="rId9"/>
    <sheet name="Vysvetlivky" sheetId="2" r:id="rId10"/>
  </sheets>
  <definedNames>
    <definedName name="_GoBack" localSheetId="9">Vysvetlivky!$A$7</definedName>
    <definedName name="_xlnm.Print_Area" localSheetId="0">'Banskobystrický kraj'!$B$2:$T$50</definedName>
    <definedName name="_xlnm.Print_Area" localSheetId="1">'Bratislavský kraj'!$B$2:$T$38</definedName>
    <definedName name="_xlnm.Print_Area" localSheetId="2">'Košický kraj'!$B$2:$T$46</definedName>
    <definedName name="_xlnm.Print_Area" localSheetId="3">'Nitrianský kraj'!$B$2:$T$36</definedName>
    <definedName name="_xlnm.Print_Area" localSheetId="4">'Prešovský kraj'!$B$2:$T$54</definedName>
    <definedName name="_xlnm.Print_Area" localSheetId="8">SR!$B$2:$R$50</definedName>
    <definedName name="_xlnm.Print_Area" localSheetId="5">'Trenčianský kraj'!$B$2:$T$44</definedName>
    <definedName name="_xlnm.Print_Area" localSheetId="6">'Trnavský kraj'!$B$2:$T$36</definedName>
    <definedName name="_xlnm.Print_Area" localSheetId="9">Vysvetlivky!$A$1:$A$8</definedName>
    <definedName name="_xlnm.Print_Area" localSheetId="7">'Žilinský kraj'!$B$2:$T$46</definedName>
  </definedNames>
  <calcPr calcId="162913"/>
</workbook>
</file>

<file path=xl/calcChain.xml><?xml version="1.0" encoding="utf-8"?>
<calcChain xmlns="http://schemas.openxmlformats.org/spreadsheetml/2006/main">
  <c r="Q43" i="12" l="1"/>
  <c r="D43" i="12"/>
  <c r="E39" i="12"/>
  <c r="M35" i="12"/>
  <c r="K22" i="12"/>
  <c r="G22" i="12"/>
  <c r="G18" i="12"/>
  <c r="K14" i="12"/>
  <c r="O10" i="12"/>
  <c r="K10" i="12"/>
  <c r="J10" i="12"/>
  <c r="C10" i="12"/>
  <c r="I45" i="1"/>
  <c r="G47" i="12" s="1"/>
  <c r="T44" i="1"/>
  <c r="T45" i="1" s="1"/>
  <c r="S44" i="1"/>
  <c r="S45" i="1" s="1"/>
  <c r="Q47" i="12" s="1"/>
  <c r="R44" i="1"/>
  <c r="R45" i="1" s="1"/>
  <c r="P47" i="12" s="1"/>
  <c r="Q44" i="1"/>
  <c r="Q45" i="1" s="1"/>
  <c r="O47" i="12" s="1"/>
  <c r="P44" i="1"/>
  <c r="P45" i="1" s="1"/>
  <c r="O44" i="1"/>
  <c r="O45" i="1" s="1"/>
  <c r="M47" i="12" s="1"/>
  <c r="N44" i="1"/>
  <c r="N45" i="1" s="1"/>
  <c r="L47" i="12" s="1"/>
  <c r="M44" i="1"/>
  <c r="L44" i="1"/>
  <c r="K44" i="1"/>
  <c r="K45" i="1" s="1"/>
  <c r="I47" i="12" s="1"/>
  <c r="J44" i="1"/>
  <c r="J45" i="1" s="1"/>
  <c r="H47" i="12" s="1"/>
  <c r="I44" i="1"/>
  <c r="H44" i="1"/>
  <c r="H45" i="1" s="1"/>
  <c r="F47" i="12" s="1"/>
  <c r="G44" i="1"/>
  <c r="G45" i="1" s="1"/>
  <c r="F44" i="1"/>
  <c r="F45" i="1" s="1"/>
  <c r="E44" i="1"/>
  <c r="E45" i="1" s="1"/>
  <c r="T38" i="1"/>
  <c r="S38" i="1"/>
  <c r="R38" i="1"/>
  <c r="Q38" i="1"/>
  <c r="P38" i="1"/>
  <c r="O38" i="1"/>
  <c r="N38" i="1"/>
  <c r="M38" i="1"/>
  <c r="M45" i="1" s="1"/>
  <c r="L38" i="1"/>
  <c r="K38" i="1"/>
  <c r="J38" i="1"/>
  <c r="I38" i="1"/>
  <c r="H38" i="1"/>
  <c r="G38" i="1"/>
  <c r="F38" i="1"/>
  <c r="E38" i="1"/>
  <c r="T35" i="1"/>
  <c r="S35" i="1"/>
  <c r="R35" i="1"/>
  <c r="Q35" i="1"/>
  <c r="P35" i="1"/>
  <c r="O35" i="1"/>
  <c r="N35" i="1"/>
  <c r="M35" i="1"/>
  <c r="L35" i="1"/>
  <c r="L45" i="1" s="1"/>
  <c r="K35" i="1"/>
  <c r="J35" i="1"/>
  <c r="I35" i="1"/>
  <c r="H35" i="1"/>
  <c r="G35" i="1"/>
  <c r="F35" i="1"/>
  <c r="E35" i="1"/>
  <c r="P23" i="1"/>
  <c r="N23" i="12" s="1"/>
  <c r="R22" i="1"/>
  <c r="P22" i="12" s="1"/>
  <c r="T21" i="1"/>
  <c r="T22" i="1" s="1"/>
  <c r="S21" i="1"/>
  <c r="S22" i="1" s="1"/>
  <c r="R21" i="1"/>
  <c r="Q21" i="1"/>
  <c r="Q22" i="1" s="1"/>
  <c r="O22" i="12" s="1"/>
  <c r="P21" i="1"/>
  <c r="P22" i="1" s="1"/>
  <c r="N22" i="12" s="1"/>
  <c r="O21" i="1"/>
  <c r="O22" i="1" s="1"/>
  <c r="N21" i="1"/>
  <c r="M21" i="1"/>
  <c r="M22" i="1" s="1"/>
  <c r="L21" i="1"/>
  <c r="K21" i="1"/>
  <c r="K22" i="1" s="1"/>
  <c r="I22" i="12" s="1"/>
  <c r="J21" i="1"/>
  <c r="J22" i="1" s="1"/>
  <c r="H22" i="12" s="1"/>
  <c r="I21" i="1"/>
  <c r="H21" i="1"/>
  <c r="H22" i="1" s="1"/>
  <c r="F22" i="12" s="1"/>
  <c r="G21" i="1"/>
  <c r="G22" i="1" s="1"/>
  <c r="F21" i="1"/>
  <c r="E21" i="1"/>
  <c r="E22" i="1" s="1"/>
  <c r="C22" i="12" s="1"/>
  <c r="T15" i="1"/>
  <c r="S15" i="1"/>
  <c r="R15" i="1"/>
  <c r="Q15" i="1"/>
  <c r="P15" i="1"/>
  <c r="O15" i="1"/>
  <c r="N15" i="1"/>
  <c r="N22" i="1" s="1"/>
  <c r="M15" i="1"/>
  <c r="L15" i="1"/>
  <c r="K15" i="1"/>
  <c r="J15" i="1"/>
  <c r="I15" i="1"/>
  <c r="I22" i="1" s="1"/>
  <c r="H15" i="1"/>
  <c r="G15" i="1"/>
  <c r="F15" i="1"/>
  <c r="E15" i="1"/>
  <c r="T12" i="1"/>
  <c r="S12" i="1"/>
  <c r="R12" i="1"/>
  <c r="Q12" i="1"/>
  <c r="P12" i="1"/>
  <c r="O12" i="1"/>
  <c r="N12" i="1"/>
  <c r="M12" i="1"/>
  <c r="L12" i="1"/>
  <c r="L22" i="1" s="1"/>
  <c r="J22" i="12" s="1"/>
  <c r="K12" i="1"/>
  <c r="J12" i="1"/>
  <c r="I12" i="1"/>
  <c r="H12" i="1"/>
  <c r="G12" i="1"/>
  <c r="F12" i="1"/>
  <c r="F22" i="1" s="1"/>
  <c r="E12" i="1"/>
  <c r="L35" i="10"/>
  <c r="T33" i="10"/>
  <c r="S33" i="10"/>
  <c r="S35" i="10" s="1"/>
  <c r="Q45" i="12" s="1"/>
  <c r="R33" i="10"/>
  <c r="R35" i="10" s="1"/>
  <c r="P45" i="12" s="1"/>
  <c r="Q33" i="10"/>
  <c r="Q35" i="10" s="1"/>
  <c r="O45" i="12" s="1"/>
  <c r="P33" i="10"/>
  <c r="P35" i="10" s="1"/>
  <c r="O33" i="10"/>
  <c r="O35" i="10" s="1"/>
  <c r="N33" i="10"/>
  <c r="N35" i="10" s="1"/>
  <c r="L45" i="12" s="1"/>
  <c r="M33" i="10"/>
  <c r="M35" i="10" s="1"/>
  <c r="L33" i="10"/>
  <c r="K33" i="10"/>
  <c r="K35" i="10" s="1"/>
  <c r="I45" i="12" s="1"/>
  <c r="J33" i="10"/>
  <c r="J35" i="10" s="1"/>
  <c r="H45" i="12" s="1"/>
  <c r="I33" i="10"/>
  <c r="H33" i="10"/>
  <c r="G33" i="10"/>
  <c r="G35" i="10" s="1"/>
  <c r="F33" i="10"/>
  <c r="F35" i="10" s="1"/>
  <c r="E33" i="10"/>
  <c r="E35" i="10" s="1"/>
  <c r="T30" i="10"/>
  <c r="T35" i="10" s="1"/>
  <c r="S30" i="10"/>
  <c r="R30" i="10"/>
  <c r="Q30" i="10"/>
  <c r="P30" i="10"/>
  <c r="O30" i="10"/>
  <c r="N30" i="10"/>
  <c r="M30" i="10"/>
  <c r="L30" i="10"/>
  <c r="K30" i="10"/>
  <c r="J30" i="10"/>
  <c r="I30" i="10"/>
  <c r="I35" i="10" s="1"/>
  <c r="H30" i="10"/>
  <c r="H35" i="10" s="1"/>
  <c r="F45" i="12" s="1"/>
  <c r="G30" i="10"/>
  <c r="F30" i="10"/>
  <c r="E30" i="10"/>
  <c r="N17" i="10"/>
  <c r="G17" i="10"/>
  <c r="E20" i="12" s="1"/>
  <c r="T15" i="10"/>
  <c r="T17" i="10" s="1"/>
  <c r="S15" i="10"/>
  <c r="S17" i="10" s="1"/>
  <c r="R15" i="10"/>
  <c r="R17" i="10" s="1"/>
  <c r="P20" i="12" s="1"/>
  <c r="Q15" i="10"/>
  <c r="Q17" i="10" s="1"/>
  <c r="O20" i="12" s="1"/>
  <c r="P15" i="10"/>
  <c r="P17" i="10" s="1"/>
  <c r="N20" i="12" s="1"/>
  <c r="O15" i="10"/>
  <c r="O17" i="10" s="1"/>
  <c r="N15" i="10"/>
  <c r="M15" i="10"/>
  <c r="M17" i="10" s="1"/>
  <c r="L15" i="10"/>
  <c r="L17" i="10" s="1"/>
  <c r="J20" i="12" s="1"/>
  <c r="K15" i="10"/>
  <c r="K17" i="10" s="1"/>
  <c r="J15" i="10"/>
  <c r="I15" i="10"/>
  <c r="I17" i="10" s="1"/>
  <c r="H15" i="10"/>
  <c r="H17" i="10" s="1"/>
  <c r="F20" i="12" s="1"/>
  <c r="G15" i="10"/>
  <c r="F15" i="10"/>
  <c r="F17" i="10" s="1"/>
  <c r="E15" i="10"/>
  <c r="E17" i="10" s="1"/>
  <c r="T12" i="10"/>
  <c r="S12" i="10"/>
  <c r="R12" i="10"/>
  <c r="Q12" i="10"/>
  <c r="P12" i="10"/>
  <c r="O12" i="10"/>
  <c r="N12" i="10"/>
  <c r="M12" i="10"/>
  <c r="L12" i="10"/>
  <c r="K12" i="10"/>
  <c r="J12" i="10"/>
  <c r="I12" i="10"/>
  <c r="H12" i="10"/>
  <c r="G12" i="10"/>
  <c r="F12" i="10"/>
  <c r="E12" i="10"/>
  <c r="N44" i="9"/>
  <c r="P43" i="9"/>
  <c r="T42" i="9"/>
  <c r="S42" i="9"/>
  <c r="S43" i="9" s="1"/>
  <c r="S44" i="9" s="1"/>
  <c r="Q44" i="12" s="1"/>
  <c r="R42" i="9"/>
  <c r="R43" i="9" s="1"/>
  <c r="P43" i="12" s="1"/>
  <c r="Q42" i="9"/>
  <c r="P42" i="9"/>
  <c r="O42" i="9"/>
  <c r="O43" i="9" s="1"/>
  <c r="O44" i="9" s="1"/>
  <c r="M44" i="12" s="1"/>
  <c r="N42" i="9"/>
  <c r="N43" i="9" s="1"/>
  <c r="L43" i="12" s="1"/>
  <c r="M42" i="9"/>
  <c r="M43" i="9" s="1"/>
  <c r="L42" i="9"/>
  <c r="K42" i="9"/>
  <c r="K43" i="9" s="1"/>
  <c r="I43" i="12" s="1"/>
  <c r="J42" i="9"/>
  <c r="J43" i="9" s="1"/>
  <c r="H43" i="12" s="1"/>
  <c r="I42" i="9"/>
  <c r="H42" i="9"/>
  <c r="G42" i="9"/>
  <c r="G43" i="9" s="1"/>
  <c r="F42" i="9"/>
  <c r="F43" i="9" s="1"/>
  <c r="E42" i="9"/>
  <c r="E43" i="9" s="1"/>
  <c r="T38" i="9"/>
  <c r="S38" i="9"/>
  <c r="R38" i="9"/>
  <c r="Q38" i="9"/>
  <c r="Q43" i="9" s="1"/>
  <c r="O43" i="12" s="1"/>
  <c r="P38" i="9"/>
  <c r="O38" i="9"/>
  <c r="N38" i="9"/>
  <c r="M38" i="9"/>
  <c r="L38" i="9"/>
  <c r="L43" i="9" s="1"/>
  <c r="K38" i="9"/>
  <c r="J38" i="9"/>
  <c r="I38" i="9"/>
  <c r="H38" i="9"/>
  <c r="G38" i="9"/>
  <c r="F38" i="9"/>
  <c r="E38" i="9"/>
  <c r="T35" i="9"/>
  <c r="S35" i="9"/>
  <c r="R35" i="9"/>
  <c r="Q35" i="9"/>
  <c r="P35" i="9"/>
  <c r="O35" i="9"/>
  <c r="N35" i="9"/>
  <c r="M35" i="9"/>
  <c r="L35" i="9"/>
  <c r="K35" i="9"/>
  <c r="J35" i="9"/>
  <c r="I35" i="9"/>
  <c r="I43" i="9" s="1"/>
  <c r="H35" i="9"/>
  <c r="G35" i="9"/>
  <c r="F35" i="9"/>
  <c r="E35" i="9"/>
  <c r="T32" i="9"/>
  <c r="S32" i="9"/>
  <c r="R32" i="9"/>
  <c r="Q32" i="9"/>
  <c r="P32" i="9"/>
  <c r="O32" i="9"/>
  <c r="N32" i="9"/>
  <c r="M32" i="9"/>
  <c r="L32" i="9"/>
  <c r="K32" i="9"/>
  <c r="J32" i="9"/>
  <c r="I32" i="9"/>
  <c r="H32" i="9"/>
  <c r="G32" i="9"/>
  <c r="F32" i="9"/>
  <c r="E32" i="9"/>
  <c r="N21" i="9"/>
  <c r="T20" i="9"/>
  <c r="T21" i="9" s="1"/>
  <c r="S20" i="9"/>
  <c r="R20" i="9"/>
  <c r="Q20" i="9"/>
  <c r="Q21" i="9" s="1"/>
  <c r="O18" i="12" s="1"/>
  <c r="P20" i="9"/>
  <c r="O20" i="9"/>
  <c r="O21" i="9" s="1"/>
  <c r="N20" i="9"/>
  <c r="M20" i="9"/>
  <c r="M21" i="9" s="1"/>
  <c r="L20" i="9"/>
  <c r="L21" i="9" s="1"/>
  <c r="J18" i="12" s="1"/>
  <c r="K20" i="9"/>
  <c r="K21" i="9" s="1"/>
  <c r="J20" i="9"/>
  <c r="I20" i="9"/>
  <c r="I21" i="9" s="1"/>
  <c r="H20" i="9"/>
  <c r="H21" i="9" s="1"/>
  <c r="F18" i="12" s="1"/>
  <c r="G20" i="9"/>
  <c r="G21" i="9" s="1"/>
  <c r="F20" i="9"/>
  <c r="E20" i="9"/>
  <c r="E21" i="9" s="1"/>
  <c r="T16" i="9"/>
  <c r="S16" i="9"/>
  <c r="S21" i="9" s="1"/>
  <c r="R16" i="9"/>
  <c r="Q16" i="9"/>
  <c r="P16" i="9"/>
  <c r="P21" i="9" s="1"/>
  <c r="N18" i="12" s="1"/>
  <c r="O16" i="9"/>
  <c r="N16" i="9"/>
  <c r="M16" i="9"/>
  <c r="L16" i="9"/>
  <c r="K16" i="9"/>
  <c r="J16" i="9"/>
  <c r="J21" i="9" s="1"/>
  <c r="H18" i="12" s="1"/>
  <c r="I16" i="9"/>
  <c r="H16" i="9"/>
  <c r="G16" i="9"/>
  <c r="F16" i="9"/>
  <c r="E16" i="9"/>
  <c r="T13" i="9"/>
  <c r="S13" i="9"/>
  <c r="R13" i="9"/>
  <c r="Q13" i="9"/>
  <c r="P13" i="9"/>
  <c r="O13" i="9"/>
  <c r="N13" i="9"/>
  <c r="M13" i="9"/>
  <c r="L13" i="9"/>
  <c r="K13" i="9"/>
  <c r="J13" i="9"/>
  <c r="I13" i="9"/>
  <c r="H13" i="9"/>
  <c r="G13" i="9"/>
  <c r="F13" i="9"/>
  <c r="E13" i="9"/>
  <c r="T10" i="9"/>
  <c r="S10" i="9"/>
  <c r="R10" i="9"/>
  <c r="Q10" i="9"/>
  <c r="P10" i="9"/>
  <c r="O10" i="9"/>
  <c r="N10" i="9"/>
  <c r="M10" i="9"/>
  <c r="L10" i="9"/>
  <c r="K10" i="9"/>
  <c r="J10" i="9"/>
  <c r="I10" i="9"/>
  <c r="H10" i="9"/>
  <c r="G10" i="9"/>
  <c r="F10" i="9"/>
  <c r="E10" i="9"/>
  <c r="T51" i="8"/>
  <c r="S51" i="8"/>
  <c r="S53" i="8" s="1"/>
  <c r="Q41" i="12" s="1"/>
  <c r="R51" i="8"/>
  <c r="R53" i="8" s="1"/>
  <c r="P41" i="12" s="1"/>
  <c r="Q51" i="8"/>
  <c r="P51" i="8"/>
  <c r="O51" i="8"/>
  <c r="O53" i="8" s="1"/>
  <c r="N51" i="8"/>
  <c r="M51" i="8"/>
  <c r="M53" i="8" s="1"/>
  <c r="L51" i="8"/>
  <c r="K51" i="8"/>
  <c r="K53" i="8" s="1"/>
  <c r="I41" i="12" s="1"/>
  <c r="J51" i="8"/>
  <c r="J53" i="8" s="1"/>
  <c r="H41" i="12" s="1"/>
  <c r="I51" i="8"/>
  <c r="H51" i="8"/>
  <c r="G51" i="8"/>
  <c r="G53" i="8" s="1"/>
  <c r="F51" i="8"/>
  <c r="F53" i="8" s="1"/>
  <c r="E51" i="8"/>
  <c r="E53" i="8" s="1"/>
  <c r="T47" i="8"/>
  <c r="S47" i="8"/>
  <c r="R47" i="8"/>
  <c r="Q47" i="8"/>
  <c r="Q53" i="8" s="1"/>
  <c r="O41" i="12" s="1"/>
  <c r="P47" i="8"/>
  <c r="O47" i="8"/>
  <c r="N47" i="8"/>
  <c r="M47" i="8"/>
  <c r="L47" i="8"/>
  <c r="K47" i="8"/>
  <c r="J47" i="8"/>
  <c r="I47" i="8"/>
  <c r="I53" i="8" s="1"/>
  <c r="H47" i="8"/>
  <c r="G47" i="8"/>
  <c r="F47" i="8"/>
  <c r="E47" i="8"/>
  <c r="T44" i="8"/>
  <c r="S44" i="8"/>
  <c r="R44" i="8"/>
  <c r="Q44" i="8"/>
  <c r="P44" i="8"/>
  <c r="O44" i="8"/>
  <c r="N44" i="8"/>
  <c r="N53" i="8" s="1"/>
  <c r="L41" i="12" s="1"/>
  <c r="M44" i="8"/>
  <c r="L44" i="8"/>
  <c r="L53" i="8" s="1"/>
  <c r="K44" i="8"/>
  <c r="J44" i="8"/>
  <c r="I44" i="8"/>
  <c r="H44" i="8"/>
  <c r="G44" i="8"/>
  <c r="F44" i="8"/>
  <c r="E44" i="8"/>
  <c r="T40" i="8"/>
  <c r="S40" i="8"/>
  <c r="R40" i="8"/>
  <c r="Q40" i="8"/>
  <c r="P40" i="8"/>
  <c r="O40" i="8"/>
  <c r="N40" i="8"/>
  <c r="M40" i="8"/>
  <c r="L40" i="8"/>
  <c r="K40" i="8"/>
  <c r="J40" i="8"/>
  <c r="I40" i="8"/>
  <c r="H40" i="8"/>
  <c r="G40" i="8"/>
  <c r="F40" i="8"/>
  <c r="E40" i="8"/>
  <c r="T37" i="8"/>
  <c r="S37" i="8"/>
  <c r="R37" i="8"/>
  <c r="Q37" i="8"/>
  <c r="P37" i="8"/>
  <c r="O37" i="8"/>
  <c r="N37" i="8"/>
  <c r="M37" i="8"/>
  <c r="L37" i="8"/>
  <c r="K37" i="8"/>
  <c r="J37" i="8"/>
  <c r="I37" i="8"/>
  <c r="H37" i="8"/>
  <c r="G37" i="8"/>
  <c r="F37" i="8"/>
  <c r="E37" i="8"/>
  <c r="N26" i="8"/>
  <c r="T24" i="8"/>
  <c r="T26" i="8" s="1"/>
  <c r="S24" i="8"/>
  <c r="R24" i="8"/>
  <c r="Q24" i="8"/>
  <c r="P24" i="8"/>
  <c r="O24" i="8"/>
  <c r="N24" i="8"/>
  <c r="M24" i="8"/>
  <c r="M26" i="8" s="1"/>
  <c r="L24" i="8"/>
  <c r="L26" i="8" s="1"/>
  <c r="J16" i="12" s="1"/>
  <c r="K24" i="8"/>
  <c r="K26" i="8" s="1"/>
  <c r="I16" i="12" s="1"/>
  <c r="J24" i="8"/>
  <c r="I24" i="8"/>
  <c r="I26" i="8" s="1"/>
  <c r="H24" i="8"/>
  <c r="H26" i="8" s="1"/>
  <c r="F16" i="12" s="1"/>
  <c r="G24" i="8"/>
  <c r="F24" i="8"/>
  <c r="E24" i="8"/>
  <c r="T20" i="8"/>
  <c r="S20" i="8"/>
  <c r="R20" i="8"/>
  <c r="Q20" i="8"/>
  <c r="Q26" i="8" s="1"/>
  <c r="O16" i="12" s="1"/>
  <c r="P20" i="8"/>
  <c r="O20" i="8"/>
  <c r="O26" i="8" s="1"/>
  <c r="N20" i="8"/>
  <c r="M20" i="8"/>
  <c r="L20" i="8"/>
  <c r="K20" i="8"/>
  <c r="J20" i="8"/>
  <c r="I20" i="8"/>
  <c r="H20" i="8"/>
  <c r="G20" i="8"/>
  <c r="F20" i="8"/>
  <c r="E20" i="8"/>
  <c r="E26" i="8" s="1"/>
  <c r="T17" i="8"/>
  <c r="S17" i="8"/>
  <c r="S26" i="8" s="1"/>
  <c r="R17" i="8"/>
  <c r="Q17" i="8"/>
  <c r="P17" i="8"/>
  <c r="P26" i="8" s="1"/>
  <c r="N16" i="12" s="1"/>
  <c r="O17" i="8"/>
  <c r="N17" i="8"/>
  <c r="M17" i="8"/>
  <c r="L17" i="8"/>
  <c r="K17" i="8"/>
  <c r="J17" i="8"/>
  <c r="I17" i="8"/>
  <c r="H17" i="8"/>
  <c r="G17" i="8"/>
  <c r="G26" i="8" s="1"/>
  <c r="F17" i="8"/>
  <c r="E17" i="8"/>
  <c r="T13" i="8"/>
  <c r="S13" i="8"/>
  <c r="R13" i="8"/>
  <c r="Q13" i="8"/>
  <c r="P13" i="8"/>
  <c r="O13" i="8"/>
  <c r="N13" i="8"/>
  <c r="M13" i="8"/>
  <c r="L13" i="8"/>
  <c r="K13" i="8"/>
  <c r="J13" i="8"/>
  <c r="I13" i="8"/>
  <c r="H13" i="8"/>
  <c r="G13" i="8"/>
  <c r="F13" i="8"/>
  <c r="E13" i="8"/>
  <c r="T10" i="8"/>
  <c r="S10" i="8"/>
  <c r="R10" i="8"/>
  <c r="Q10" i="8"/>
  <c r="P10" i="8"/>
  <c r="O10" i="8"/>
  <c r="N10" i="8"/>
  <c r="M10" i="8"/>
  <c r="L10" i="8"/>
  <c r="K10" i="8"/>
  <c r="J10" i="8"/>
  <c r="I10" i="8"/>
  <c r="H10" i="8"/>
  <c r="G10" i="8"/>
  <c r="F10" i="8"/>
  <c r="E10" i="8"/>
  <c r="N36" i="7"/>
  <c r="P35" i="7"/>
  <c r="T33" i="7"/>
  <c r="T35" i="7" s="1"/>
  <c r="S33" i="7"/>
  <c r="S35" i="7" s="1"/>
  <c r="Q39" i="12" s="1"/>
  <c r="R33" i="7"/>
  <c r="Q33" i="7"/>
  <c r="Q35" i="7" s="1"/>
  <c r="O39" i="12" s="1"/>
  <c r="P33" i="7"/>
  <c r="O33" i="7"/>
  <c r="O35" i="7" s="1"/>
  <c r="O36" i="7" s="1"/>
  <c r="M40" i="12" s="1"/>
  <c r="N33" i="7"/>
  <c r="N35" i="7" s="1"/>
  <c r="L39" i="12" s="1"/>
  <c r="M33" i="7"/>
  <c r="M35" i="7" s="1"/>
  <c r="L33" i="7"/>
  <c r="K33" i="7"/>
  <c r="K35" i="7" s="1"/>
  <c r="I39" i="12" s="1"/>
  <c r="J33" i="7"/>
  <c r="J35" i="7" s="1"/>
  <c r="H39" i="12" s="1"/>
  <c r="I33" i="7"/>
  <c r="I35" i="7" s="1"/>
  <c r="H33" i="7"/>
  <c r="H35" i="7" s="1"/>
  <c r="F39" i="12" s="1"/>
  <c r="G33" i="7"/>
  <c r="G35" i="7" s="1"/>
  <c r="F33" i="7"/>
  <c r="E33" i="7"/>
  <c r="E35" i="7" s="1"/>
  <c r="T30" i="7"/>
  <c r="S30" i="7"/>
  <c r="R30" i="7"/>
  <c r="R35" i="7" s="1"/>
  <c r="P39" i="12" s="1"/>
  <c r="Q30" i="7"/>
  <c r="P30" i="7"/>
  <c r="O30" i="7"/>
  <c r="N30" i="7"/>
  <c r="M30" i="7"/>
  <c r="L30" i="7"/>
  <c r="L35" i="7" s="1"/>
  <c r="K30" i="7"/>
  <c r="J30" i="7"/>
  <c r="I30" i="7"/>
  <c r="H30" i="7"/>
  <c r="G30" i="7"/>
  <c r="F30" i="7"/>
  <c r="F35" i="7" s="1"/>
  <c r="E30" i="7"/>
  <c r="P18" i="7"/>
  <c r="N15" i="12" s="1"/>
  <c r="R17" i="7"/>
  <c r="P14" i="12" s="1"/>
  <c r="O17" i="7"/>
  <c r="M14" i="12" s="1"/>
  <c r="M17" i="7"/>
  <c r="F17" i="7"/>
  <c r="T15" i="7"/>
  <c r="S15" i="7"/>
  <c r="S17" i="7" s="1"/>
  <c r="R15" i="7"/>
  <c r="Q15" i="7"/>
  <c r="Q17" i="7" s="1"/>
  <c r="O14" i="12" s="1"/>
  <c r="P15" i="7"/>
  <c r="P17" i="7" s="1"/>
  <c r="N14" i="12" s="1"/>
  <c r="O15" i="7"/>
  <c r="N15" i="7"/>
  <c r="M15" i="7"/>
  <c r="L15" i="7"/>
  <c r="L17" i="7" s="1"/>
  <c r="J14" i="12" s="1"/>
  <c r="K15" i="7"/>
  <c r="K17" i="7" s="1"/>
  <c r="I14" i="12" s="1"/>
  <c r="J15" i="7"/>
  <c r="J17" i="7" s="1"/>
  <c r="H14" i="12" s="1"/>
  <c r="I15" i="7"/>
  <c r="I17" i="7" s="1"/>
  <c r="I18" i="7" s="1"/>
  <c r="J18" i="7" s="1"/>
  <c r="H15" i="12" s="1"/>
  <c r="H15" i="7"/>
  <c r="G15" i="7"/>
  <c r="G17" i="7" s="1"/>
  <c r="F15" i="7"/>
  <c r="E15" i="7"/>
  <c r="E17" i="7" s="1"/>
  <c r="T12" i="7"/>
  <c r="T17" i="7" s="1"/>
  <c r="S12" i="7"/>
  <c r="R12" i="7"/>
  <c r="Q12" i="7"/>
  <c r="P12" i="7"/>
  <c r="O12" i="7"/>
  <c r="N12" i="7"/>
  <c r="N17" i="7" s="1"/>
  <c r="M12" i="7"/>
  <c r="L12" i="7"/>
  <c r="K12" i="7"/>
  <c r="J12" i="7"/>
  <c r="I12" i="7"/>
  <c r="H12" i="7"/>
  <c r="H17" i="7" s="1"/>
  <c r="F14" i="12" s="1"/>
  <c r="G12" i="7"/>
  <c r="F12" i="7"/>
  <c r="E12" i="7"/>
  <c r="T45" i="6"/>
  <c r="H45" i="6"/>
  <c r="F37" i="12" s="1"/>
  <c r="T43" i="6"/>
  <c r="S43" i="6"/>
  <c r="S45" i="6" s="1"/>
  <c r="Q37" i="12" s="1"/>
  <c r="R43" i="6"/>
  <c r="R45" i="6" s="1"/>
  <c r="P37" i="12" s="1"/>
  <c r="Q43" i="6"/>
  <c r="Q45" i="6" s="1"/>
  <c r="O37" i="12" s="1"/>
  <c r="P43" i="6"/>
  <c r="O43" i="6"/>
  <c r="N43" i="6"/>
  <c r="N45" i="6" s="1"/>
  <c r="L37" i="12" s="1"/>
  <c r="M43" i="6"/>
  <c r="L43" i="6"/>
  <c r="L45" i="6" s="1"/>
  <c r="J37" i="12" s="1"/>
  <c r="K43" i="6"/>
  <c r="K45" i="6" s="1"/>
  <c r="I37" i="12" s="1"/>
  <c r="J43" i="6"/>
  <c r="I43" i="6"/>
  <c r="I45" i="6" s="1"/>
  <c r="H43" i="6"/>
  <c r="G43" i="6"/>
  <c r="G45" i="6" s="1"/>
  <c r="F43" i="6"/>
  <c r="F45" i="6" s="1"/>
  <c r="E43" i="6"/>
  <c r="E45" i="6" s="1"/>
  <c r="T39" i="6"/>
  <c r="S39" i="6"/>
  <c r="R39" i="6"/>
  <c r="Q39" i="6"/>
  <c r="P39" i="6"/>
  <c r="P45" i="6" s="1"/>
  <c r="O39" i="6"/>
  <c r="N39" i="6"/>
  <c r="M39" i="6"/>
  <c r="M45" i="6" s="1"/>
  <c r="L39" i="6"/>
  <c r="K39" i="6"/>
  <c r="J39" i="6"/>
  <c r="J45" i="6" s="1"/>
  <c r="H37" i="12" s="1"/>
  <c r="I39" i="6"/>
  <c r="H39" i="6"/>
  <c r="G39" i="6"/>
  <c r="F39" i="6"/>
  <c r="E39" i="6"/>
  <c r="T36" i="6"/>
  <c r="S36" i="6"/>
  <c r="R36" i="6"/>
  <c r="Q36" i="6"/>
  <c r="P36" i="6"/>
  <c r="O36" i="6"/>
  <c r="O45" i="6" s="1"/>
  <c r="N36" i="6"/>
  <c r="M36" i="6"/>
  <c r="L36" i="6"/>
  <c r="K36" i="6"/>
  <c r="J36" i="6"/>
  <c r="I36" i="6"/>
  <c r="H36" i="6"/>
  <c r="G36" i="6"/>
  <c r="F36" i="6"/>
  <c r="E36" i="6"/>
  <c r="N22" i="6"/>
  <c r="T20" i="6"/>
  <c r="T22" i="6" s="1"/>
  <c r="S20" i="6"/>
  <c r="R20" i="6"/>
  <c r="R22" i="6" s="1"/>
  <c r="P23" i="6" s="1"/>
  <c r="N13" i="12" s="1"/>
  <c r="Q20" i="6"/>
  <c r="Q22" i="6" s="1"/>
  <c r="O12" i="12" s="1"/>
  <c r="P20" i="6"/>
  <c r="O20" i="6"/>
  <c r="O22" i="6" s="1"/>
  <c r="N20" i="6"/>
  <c r="M20" i="6"/>
  <c r="M22" i="6" s="1"/>
  <c r="L20" i="6"/>
  <c r="L22" i="6" s="1"/>
  <c r="J12" i="12" s="1"/>
  <c r="K20" i="6"/>
  <c r="K22" i="6" s="1"/>
  <c r="J20" i="6"/>
  <c r="I20" i="6"/>
  <c r="H20" i="6"/>
  <c r="H22" i="6" s="1"/>
  <c r="F12" i="12" s="1"/>
  <c r="G20" i="6"/>
  <c r="G22" i="6" s="1"/>
  <c r="F20" i="6"/>
  <c r="F22" i="6" s="1"/>
  <c r="E20" i="6"/>
  <c r="E22" i="6" s="1"/>
  <c r="T16" i="6"/>
  <c r="S16" i="6"/>
  <c r="R16" i="6"/>
  <c r="Q16" i="6"/>
  <c r="P16" i="6"/>
  <c r="O16" i="6"/>
  <c r="N16" i="6"/>
  <c r="M16" i="6"/>
  <c r="L16" i="6"/>
  <c r="K16" i="6"/>
  <c r="J16" i="6"/>
  <c r="J22" i="6" s="1"/>
  <c r="H12" i="12" s="1"/>
  <c r="I16" i="6"/>
  <c r="H16" i="6"/>
  <c r="G16" i="6"/>
  <c r="F16" i="6"/>
  <c r="E16" i="6"/>
  <c r="T13" i="6"/>
  <c r="S13" i="6"/>
  <c r="S22" i="6" s="1"/>
  <c r="R13" i="6"/>
  <c r="Q13" i="6"/>
  <c r="P13" i="6"/>
  <c r="P22" i="6" s="1"/>
  <c r="N12" i="12" s="1"/>
  <c r="O13" i="6"/>
  <c r="N13" i="6"/>
  <c r="M13" i="6"/>
  <c r="L13" i="6"/>
  <c r="K13" i="6"/>
  <c r="J13" i="6"/>
  <c r="I13" i="6"/>
  <c r="I22" i="6" s="1"/>
  <c r="H13" i="6"/>
  <c r="G13" i="6"/>
  <c r="F13" i="6"/>
  <c r="E13" i="6"/>
  <c r="T37" i="5"/>
  <c r="O37" i="5"/>
  <c r="O38" i="5" s="1"/>
  <c r="M36" i="12" s="1"/>
  <c r="J37" i="5"/>
  <c r="H35" i="12" s="1"/>
  <c r="H37" i="5"/>
  <c r="F35" i="12" s="1"/>
  <c r="T36" i="5"/>
  <c r="S36" i="5"/>
  <c r="S37" i="5" s="1"/>
  <c r="Q35" i="12" s="1"/>
  <c r="R36" i="5"/>
  <c r="R37" i="5" s="1"/>
  <c r="P35" i="12" s="1"/>
  <c r="Q36" i="5"/>
  <c r="Q37" i="5" s="1"/>
  <c r="O35" i="12" s="1"/>
  <c r="P36" i="5"/>
  <c r="O36" i="5"/>
  <c r="N36" i="5"/>
  <c r="N37" i="5" s="1"/>
  <c r="L35" i="12" s="1"/>
  <c r="M36" i="5"/>
  <c r="M37" i="5" s="1"/>
  <c r="L36" i="5"/>
  <c r="L37" i="5" s="1"/>
  <c r="K36" i="5"/>
  <c r="K37" i="5" s="1"/>
  <c r="I35" i="12" s="1"/>
  <c r="J36" i="5"/>
  <c r="I36" i="5"/>
  <c r="I37" i="5" s="1"/>
  <c r="H36" i="5"/>
  <c r="G36" i="5"/>
  <c r="G37" i="5" s="1"/>
  <c r="E35" i="12" s="1"/>
  <c r="F36" i="5"/>
  <c r="F37" i="5" s="1"/>
  <c r="E36" i="5"/>
  <c r="E37" i="5" s="1"/>
  <c r="T32" i="5"/>
  <c r="S32" i="5"/>
  <c r="R32" i="5"/>
  <c r="Q32" i="5"/>
  <c r="P32" i="5"/>
  <c r="P37" i="5" s="1"/>
  <c r="O32" i="5"/>
  <c r="N32" i="5"/>
  <c r="M32" i="5"/>
  <c r="L32" i="5"/>
  <c r="K32" i="5"/>
  <c r="J32" i="5"/>
  <c r="I32" i="5"/>
  <c r="H32" i="5"/>
  <c r="G32" i="5"/>
  <c r="F32" i="5"/>
  <c r="E32" i="5"/>
  <c r="S18" i="5"/>
  <c r="Q18" i="5"/>
  <c r="L18" i="5"/>
  <c r="J18" i="5"/>
  <c r="H10" i="12" s="1"/>
  <c r="E18" i="5"/>
  <c r="T17" i="5"/>
  <c r="S17" i="5"/>
  <c r="R17" i="5"/>
  <c r="Q17" i="5"/>
  <c r="P17" i="5"/>
  <c r="P18" i="5" s="1"/>
  <c r="N10" i="12" s="1"/>
  <c r="O17" i="5"/>
  <c r="N17" i="5"/>
  <c r="N18" i="5" s="1"/>
  <c r="M17" i="5"/>
  <c r="M18" i="5" s="1"/>
  <c r="L17" i="5"/>
  <c r="K17" i="5"/>
  <c r="K18" i="5" s="1"/>
  <c r="J17" i="5"/>
  <c r="I17" i="5"/>
  <c r="I18" i="5" s="1"/>
  <c r="G10" i="12" s="1"/>
  <c r="H17" i="5"/>
  <c r="G17" i="5"/>
  <c r="G18" i="5" s="1"/>
  <c r="F17" i="5"/>
  <c r="E17" i="5"/>
  <c r="T13" i="5"/>
  <c r="S13" i="5"/>
  <c r="R13" i="5"/>
  <c r="R18" i="5" s="1"/>
  <c r="P10" i="12" s="1"/>
  <c r="Q13" i="5"/>
  <c r="P13" i="5"/>
  <c r="O13" i="5"/>
  <c r="O18" i="5" s="1"/>
  <c r="N13" i="5"/>
  <c r="M13" i="5"/>
  <c r="L13" i="5"/>
  <c r="K13" i="5"/>
  <c r="J13" i="5"/>
  <c r="I13" i="5"/>
  <c r="H13" i="5"/>
  <c r="G13" i="5"/>
  <c r="F13" i="5"/>
  <c r="F18" i="5" s="1"/>
  <c r="D10" i="12" s="1"/>
  <c r="E13" i="5"/>
  <c r="T48" i="4"/>
  <c r="S48" i="4"/>
  <c r="R48" i="4"/>
  <c r="Q48" i="4"/>
  <c r="P48" i="4"/>
  <c r="O48" i="4"/>
  <c r="N48" i="4"/>
  <c r="M48" i="4"/>
  <c r="M49" i="4" s="1"/>
  <c r="L48" i="4"/>
  <c r="L49" i="4" s="1"/>
  <c r="K48" i="4"/>
  <c r="J48" i="4"/>
  <c r="J49" i="4" s="1"/>
  <c r="H33" i="12" s="1"/>
  <c r="I48" i="4"/>
  <c r="I49" i="4" s="1"/>
  <c r="H48" i="4"/>
  <c r="G48" i="4"/>
  <c r="G49" i="4" s="1"/>
  <c r="F48" i="4"/>
  <c r="E48" i="4"/>
  <c r="T41" i="4"/>
  <c r="S41" i="4"/>
  <c r="R41" i="4"/>
  <c r="Q41" i="4"/>
  <c r="Q49" i="4" s="1"/>
  <c r="O33" i="12" s="1"/>
  <c r="P41" i="4"/>
  <c r="O41" i="4"/>
  <c r="N41" i="4"/>
  <c r="N49" i="4" s="1"/>
  <c r="M41" i="4"/>
  <c r="L41" i="4"/>
  <c r="K41" i="4"/>
  <c r="J41" i="4"/>
  <c r="I41" i="4"/>
  <c r="H41" i="4"/>
  <c r="G41" i="4"/>
  <c r="F41" i="4"/>
  <c r="E41" i="4"/>
  <c r="T37" i="4"/>
  <c r="S37" i="4"/>
  <c r="S49" i="4" s="1"/>
  <c r="R37" i="4"/>
  <c r="Q37" i="4"/>
  <c r="P37" i="4"/>
  <c r="O37" i="4"/>
  <c r="N37" i="4"/>
  <c r="M37" i="4"/>
  <c r="L37" i="4"/>
  <c r="K37" i="4"/>
  <c r="J37" i="4"/>
  <c r="I37" i="4"/>
  <c r="H37" i="4"/>
  <c r="G37" i="4"/>
  <c r="F37" i="4"/>
  <c r="E37" i="4"/>
  <c r="E49" i="4" s="1"/>
  <c r="T23" i="4"/>
  <c r="T24" i="4" s="1"/>
  <c r="S23" i="4"/>
  <c r="S24" i="4" s="1"/>
  <c r="R23" i="4"/>
  <c r="R24" i="4" s="1"/>
  <c r="P8" i="12" s="1"/>
  <c r="Q23" i="4"/>
  <c r="Q24" i="4" s="1"/>
  <c r="O8" i="12" s="1"/>
  <c r="P23" i="4"/>
  <c r="P24" i="4" s="1"/>
  <c r="O23" i="4"/>
  <c r="O24" i="4" s="1"/>
  <c r="N23" i="4"/>
  <c r="M23" i="4"/>
  <c r="M24" i="4" s="1"/>
  <c r="L23" i="4"/>
  <c r="K23" i="4"/>
  <c r="J23" i="4"/>
  <c r="J24" i="4" s="1"/>
  <c r="H8" i="12" s="1"/>
  <c r="I23" i="4"/>
  <c r="H23" i="4"/>
  <c r="H24" i="4" s="1"/>
  <c r="F8" i="12" s="1"/>
  <c r="G23" i="4"/>
  <c r="G24" i="4" s="1"/>
  <c r="F23" i="4"/>
  <c r="F24" i="4" s="1"/>
  <c r="E23" i="4"/>
  <c r="E24" i="4" s="1"/>
  <c r="T16" i="4"/>
  <c r="S16" i="4"/>
  <c r="R16" i="4"/>
  <c r="Q16" i="4"/>
  <c r="P16" i="4"/>
  <c r="O16" i="4"/>
  <c r="N16" i="4"/>
  <c r="M16" i="4"/>
  <c r="L16" i="4"/>
  <c r="K16" i="4"/>
  <c r="J16" i="4"/>
  <c r="I16" i="4"/>
  <c r="H16" i="4"/>
  <c r="G16" i="4"/>
  <c r="F16" i="4"/>
  <c r="E16" i="4"/>
  <c r="T12" i="4"/>
  <c r="S12" i="4"/>
  <c r="R12" i="4"/>
  <c r="Q12" i="4"/>
  <c r="P12" i="4"/>
  <c r="O12" i="4"/>
  <c r="N12" i="4"/>
  <c r="N24" i="4" s="1"/>
  <c r="M12" i="4"/>
  <c r="L12" i="4"/>
  <c r="L24" i="4" s="1"/>
  <c r="K12" i="4"/>
  <c r="K24" i="4" s="1"/>
  <c r="I8" i="12" s="1"/>
  <c r="J12" i="4"/>
  <c r="I12" i="4"/>
  <c r="I24" i="4" s="1"/>
  <c r="H12" i="4"/>
  <c r="G12" i="4"/>
  <c r="F12" i="4"/>
  <c r="E12" i="4"/>
  <c r="S23" i="6" l="1"/>
  <c r="Q13" i="12" s="1"/>
  <c r="Q12" i="12"/>
  <c r="C35" i="12"/>
  <c r="E38" i="5"/>
  <c r="K39" i="12"/>
  <c r="M36" i="7"/>
  <c r="K40" i="12" s="1"/>
  <c r="L18" i="10"/>
  <c r="J21" i="12" s="1"/>
  <c r="I20" i="12"/>
  <c r="M36" i="10"/>
  <c r="K46" i="12" s="1"/>
  <c r="K45" i="12"/>
  <c r="J33" i="12"/>
  <c r="O25" i="4"/>
  <c r="M9" i="12" s="1"/>
  <c r="M8" i="12"/>
  <c r="Q18" i="12"/>
  <c r="M18" i="12"/>
  <c r="L23" i="6"/>
  <c r="J13" i="12" s="1"/>
  <c r="I12" i="12"/>
  <c r="E10" i="12"/>
  <c r="J8" i="12"/>
  <c r="J24" i="12" s="1"/>
  <c r="L25" i="4"/>
  <c r="J9" i="12" s="1"/>
  <c r="N8" i="12"/>
  <c r="N24" i="12" s="1"/>
  <c r="P25" i="4"/>
  <c r="N9" i="12" s="1"/>
  <c r="O23" i="6"/>
  <c r="M13" i="12" s="1"/>
  <c r="M12" i="12"/>
  <c r="E8" i="12"/>
  <c r="G25" i="4"/>
  <c r="E9" i="12" s="1"/>
  <c r="C8" i="12"/>
  <c r="E25" i="4"/>
  <c r="O24" i="12"/>
  <c r="M22" i="12"/>
  <c r="O23" i="1"/>
  <c r="M23" i="12" s="1"/>
  <c r="L8" i="12"/>
  <c r="N25" i="4"/>
  <c r="F25" i="4"/>
  <c r="D9" i="12" s="1"/>
  <c r="D8" i="12"/>
  <c r="G35" i="12"/>
  <c r="I38" i="5"/>
  <c r="C39" i="12"/>
  <c r="E36" i="7"/>
  <c r="G43" i="12"/>
  <c r="K43" i="12"/>
  <c r="M44" i="9"/>
  <c r="K44" i="12" s="1"/>
  <c r="O18" i="10"/>
  <c r="M21" i="12" s="1"/>
  <c r="M20" i="12"/>
  <c r="G45" i="12"/>
  <c r="I36" i="10"/>
  <c r="C45" i="12"/>
  <c r="E36" i="10"/>
  <c r="O19" i="5"/>
  <c r="M11" i="12" s="1"/>
  <c r="M10" i="12"/>
  <c r="E18" i="12"/>
  <c r="R8" i="12"/>
  <c r="T25" i="4"/>
  <c r="R9" i="12" s="1"/>
  <c r="E12" i="12"/>
  <c r="G23" i="6"/>
  <c r="E13" i="12" s="1"/>
  <c r="J47" i="12"/>
  <c r="L46" i="1"/>
  <c r="J48" i="12" s="1"/>
  <c r="E33" i="12"/>
  <c r="Q14" i="12"/>
  <c r="S18" i="7"/>
  <c r="Q15" i="12" s="1"/>
  <c r="C33" i="12"/>
  <c r="G33" i="12"/>
  <c r="M54" i="8"/>
  <c r="K42" i="12" s="1"/>
  <c r="K41" i="12"/>
  <c r="E22" i="12"/>
  <c r="G23" i="1"/>
  <c r="E23" i="12" s="1"/>
  <c r="Q22" i="12"/>
  <c r="S23" i="1"/>
  <c r="Q23" i="12" s="1"/>
  <c r="C47" i="12"/>
  <c r="E46" i="1"/>
  <c r="E46" i="6"/>
  <c r="C37" i="12"/>
  <c r="L33" i="12"/>
  <c r="L49" i="12" s="1"/>
  <c r="M38" i="5"/>
  <c r="K36" i="12" s="1"/>
  <c r="K35" i="12"/>
  <c r="G39" i="12"/>
  <c r="I36" i="7"/>
  <c r="E16" i="12"/>
  <c r="Q16" i="12"/>
  <c r="M16" i="12"/>
  <c r="C43" i="12"/>
  <c r="S18" i="10"/>
  <c r="Q21" i="12" s="1"/>
  <c r="Q20" i="12"/>
  <c r="I10" i="12"/>
  <c r="I24" i="12" s="1"/>
  <c r="L19" i="5"/>
  <c r="J11" i="12" s="1"/>
  <c r="E14" i="12"/>
  <c r="G18" i="7"/>
  <c r="E15" i="12" s="1"/>
  <c r="Q33" i="12"/>
  <c r="Q49" i="12" s="1"/>
  <c r="M46" i="6"/>
  <c r="K38" i="12" s="1"/>
  <c r="K37" i="12"/>
  <c r="G37" i="12"/>
  <c r="I46" i="6"/>
  <c r="I18" i="12"/>
  <c r="L22" i="9"/>
  <c r="J19" i="12" s="1"/>
  <c r="S25" i="4"/>
  <c r="Q9" i="12" s="1"/>
  <c r="Q8" i="12"/>
  <c r="L54" i="8"/>
  <c r="J42" i="12" s="1"/>
  <c r="J41" i="12"/>
  <c r="D22" i="12"/>
  <c r="F23" i="1"/>
  <c r="D23" i="12" s="1"/>
  <c r="G8" i="12"/>
  <c r="I25" i="4"/>
  <c r="K8" i="12"/>
  <c r="M25" i="4"/>
  <c r="K9" i="12" s="1"/>
  <c r="O49" i="12"/>
  <c r="K33" i="12"/>
  <c r="G41" i="12"/>
  <c r="I54" i="8"/>
  <c r="E54" i="8"/>
  <c r="C41" i="12"/>
  <c r="K47" i="12"/>
  <c r="M46" i="1"/>
  <c r="K48" i="12" s="1"/>
  <c r="D14" i="12"/>
  <c r="F18" i="7"/>
  <c r="D15" i="12" s="1"/>
  <c r="F36" i="7"/>
  <c r="D40" i="12" s="1"/>
  <c r="R16" i="12"/>
  <c r="O54" i="8"/>
  <c r="M42" i="12" s="1"/>
  <c r="M41" i="12"/>
  <c r="M22" i="9"/>
  <c r="K19" i="12" s="1"/>
  <c r="N43" i="12"/>
  <c r="P44" i="9"/>
  <c r="N44" i="12" s="1"/>
  <c r="F18" i="10"/>
  <c r="D21" i="12" s="1"/>
  <c r="N46" i="1"/>
  <c r="G12" i="12"/>
  <c r="I23" i="6"/>
  <c r="K12" i="12"/>
  <c r="M23" i="6"/>
  <c r="K13" i="12" s="1"/>
  <c r="H49" i="12"/>
  <c r="N46" i="6"/>
  <c r="L14" i="12"/>
  <c r="N18" i="7"/>
  <c r="P53" i="8"/>
  <c r="F46" i="1"/>
  <c r="D48" i="12" s="1"/>
  <c r="G16" i="12"/>
  <c r="I27" i="8"/>
  <c r="H53" i="8"/>
  <c r="F41" i="12" s="1"/>
  <c r="T53" i="8"/>
  <c r="L23" i="1"/>
  <c r="J23" i="12" s="1"/>
  <c r="S46" i="1"/>
  <c r="Q48" i="12" s="1"/>
  <c r="M43" i="12"/>
  <c r="K49" i="4"/>
  <c r="I33" i="12" s="1"/>
  <c r="I49" i="12" s="1"/>
  <c r="M19" i="5"/>
  <c r="K11" i="12" s="1"/>
  <c r="R35" i="12"/>
  <c r="T38" i="5"/>
  <c r="R36" i="12" s="1"/>
  <c r="D37" i="12"/>
  <c r="F46" i="6"/>
  <c r="D38" i="12" s="1"/>
  <c r="N54" i="8"/>
  <c r="T18" i="10"/>
  <c r="R21" i="12" s="1"/>
  <c r="R20" i="12"/>
  <c r="O36" i="10"/>
  <c r="M46" i="12" s="1"/>
  <c r="M45" i="12"/>
  <c r="I23" i="1"/>
  <c r="E23" i="1"/>
  <c r="G46" i="1"/>
  <c r="E48" i="12" s="1"/>
  <c r="P12" i="12"/>
  <c r="D20" i="12"/>
  <c r="D39" i="12"/>
  <c r="L40" i="12"/>
  <c r="L16" i="12"/>
  <c r="E37" i="12"/>
  <c r="G46" i="6"/>
  <c r="E38" i="12" s="1"/>
  <c r="F38" i="5"/>
  <c r="D36" i="12" s="1"/>
  <c r="E23" i="6"/>
  <c r="C12" i="12"/>
  <c r="S36" i="7"/>
  <c r="Q40" i="12" s="1"/>
  <c r="E41" i="12"/>
  <c r="G54" i="8"/>
  <c r="E42" i="12" s="1"/>
  <c r="J17" i="10"/>
  <c r="H20" i="12" s="1"/>
  <c r="N36" i="10"/>
  <c r="C18" i="12"/>
  <c r="T36" i="10"/>
  <c r="R46" i="12" s="1"/>
  <c r="R45" i="12"/>
  <c r="G15" i="12"/>
  <c r="K16" i="12"/>
  <c r="M27" i="8"/>
  <c r="K17" i="12" s="1"/>
  <c r="F21" i="9"/>
  <c r="G22" i="9" s="1"/>
  <c r="E19" i="12" s="1"/>
  <c r="O49" i="4"/>
  <c r="J39" i="12"/>
  <c r="L36" i="7"/>
  <c r="J40" i="12" s="1"/>
  <c r="T36" i="7"/>
  <c r="R40" i="12" s="1"/>
  <c r="R39" i="12"/>
  <c r="E45" i="12"/>
  <c r="G36" i="10"/>
  <c r="E46" i="12" s="1"/>
  <c r="D35" i="12"/>
  <c r="D47" i="12"/>
  <c r="Q10" i="12"/>
  <c r="S19" i="5"/>
  <c r="Q11" i="12" s="1"/>
  <c r="N38" i="5"/>
  <c r="G36" i="7"/>
  <c r="E40" i="12" s="1"/>
  <c r="L20" i="12"/>
  <c r="N18" i="10"/>
  <c r="S36" i="10"/>
  <c r="Q46" i="12" s="1"/>
  <c r="R22" i="12"/>
  <c r="T23" i="1"/>
  <c r="R23" i="12" s="1"/>
  <c r="M39" i="12"/>
  <c r="S38" i="5"/>
  <c r="Q36" i="12" s="1"/>
  <c r="T23" i="6"/>
  <c r="R13" i="12" s="1"/>
  <c r="R12" i="12"/>
  <c r="R14" i="12"/>
  <c r="T18" i="7"/>
  <c r="R15" i="12" s="1"/>
  <c r="R18" i="12"/>
  <c r="K20" i="12"/>
  <c r="M18" i="10"/>
  <c r="K21" i="12" s="1"/>
  <c r="L22" i="12"/>
  <c r="N23" i="1"/>
  <c r="K18" i="12"/>
  <c r="E47" i="12"/>
  <c r="Q44" i="9"/>
  <c r="O44" i="12" s="1"/>
  <c r="L44" i="12"/>
  <c r="P49" i="4"/>
  <c r="N37" i="12"/>
  <c r="P46" i="6"/>
  <c r="N38" i="12" s="1"/>
  <c r="L46" i="6"/>
  <c r="J38" i="12" s="1"/>
  <c r="E18" i="7"/>
  <c r="L18" i="7"/>
  <c r="J15" i="12" s="1"/>
  <c r="L27" i="8"/>
  <c r="J17" i="12" s="1"/>
  <c r="I22" i="9"/>
  <c r="J43" i="12"/>
  <c r="L44" i="9"/>
  <c r="J44" i="12" s="1"/>
  <c r="H43" i="9"/>
  <c r="F43" i="12" s="1"/>
  <c r="T43" i="9"/>
  <c r="G18" i="10"/>
  <c r="E21" i="12" s="1"/>
  <c r="C14" i="12"/>
  <c r="N19" i="5"/>
  <c r="L10" i="12"/>
  <c r="O46" i="6"/>
  <c r="M38" i="12" s="1"/>
  <c r="M37" i="12"/>
  <c r="S46" i="6"/>
  <c r="Q38" i="12" s="1"/>
  <c r="M18" i="7"/>
  <c r="K15" i="12" s="1"/>
  <c r="F54" i="8"/>
  <c r="D42" i="12" s="1"/>
  <c r="D41" i="12"/>
  <c r="S54" i="8"/>
  <c r="Q42" i="12" s="1"/>
  <c r="G20" i="12"/>
  <c r="I18" i="10"/>
  <c r="P36" i="10"/>
  <c r="N46" i="12" s="1"/>
  <c r="N45" i="12"/>
  <c r="T46" i="1"/>
  <c r="R48" i="12" s="1"/>
  <c r="R47" i="12"/>
  <c r="G38" i="5"/>
  <c r="E36" i="12" s="1"/>
  <c r="F23" i="6"/>
  <c r="D13" i="12" s="1"/>
  <c r="C16" i="12"/>
  <c r="R21" i="9"/>
  <c r="F36" i="10"/>
  <c r="D46" i="12" s="1"/>
  <c r="D45" i="12"/>
  <c r="F49" i="4"/>
  <c r="G50" i="4" s="1"/>
  <c r="E34" i="12" s="1"/>
  <c r="R49" i="4"/>
  <c r="P33" i="12" s="1"/>
  <c r="P49" i="12" s="1"/>
  <c r="H18" i="5"/>
  <c r="F10" i="12" s="1"/>
  <c r="F24" i="12" s="1"/>
  <c r="T18" i="5"/>
  <c r="P19" i="5"/>
  <c r="N11" i="12" s="1"/>
  <c r="O18" i="7"/>
  <c r="M15" i="12" s="1"/>
  <c r="G14" i="12"/>
  <c r="N35" i="12"/>
  <c r="P38" i="5"/>
  <c r="N36" i="12" s="1"/>
  <c r="L38" i="5"/>
  <c r="J36" i="12" s="1"/>
  <c r="J35" i="12"/>
  <c r="L12" i="12"/>
  <c r="N23" i="6"/>
  <c r="R37" i="12"/>
  <c r="T46" i="6"/>
  <c r="R38" i="12" s="1"/>
  <c r="N39" i="12"/>
  <c r="P36" i="7"/>
  <c r="N40" i="12" s="1"/>
  <c r="J26" i="8"/>
  <c r="H16" i="12" s="1"/>
  <c r="H24" i="12" s="1"/>
  <c r="F26" i="8"/>
  <c r="G27" i="8" s="1"/>
  <c r="E17" i="12" s="1"/>
  <c r="R26" i="8"/>
  <c r="P16" i="12" s="1"/>
  <c r="N22" i="9"/>
  <c r="L18" i="12"/>
  <c r="L36" i="10"/>
  <c r="J46" i="12" s="1"/>
  <c r="M23" i="1"/>
  <c r="K23" i="12" s="1"/>
  <c r="O46" i="1"/>
  <c r="M48" i="12" s="1"/>
  <c r="D12" i="12"/>
  <c r="J45" i="12"/>
  <c r="H49" i="4"/>
  <c r="F33" i="12" s="1"/>
  <c r="T49" i="4"/>
  <c r="E18" i="10"/>
  <c r="C20" i="12"/>
  <c r="P18" i="10"/>
  <c r="N21" i="12" s="1"/>
  <c r="N47" i="12"/>
  <c r="P46" i="1"/>
  <c r="N48" i="12" s="1"/>
  <c r="I46" i="1"/>
  <c r="E43" i="12"/>
  <c r="P50" i="4" l="1"/>
  <c r="N34" i="12" s="1"/>
  <c r="N33" i="12"/>
  <c r="L36" i="12"/>
  <c r="Q38" i="5"/>
  <c r="O36" i="12" s="1"/>
  <c r="F19" i="5"/>
  <c r="D11" i="12" s="1"/>
  <c r="E22" i="9"/>
  <c r="L42" i="12"/>
  <c r="G17" i="12"/>
  <c r="J27" i="8"/>
  <c r="H17" i="12" s="1"/>
  <c r="Q46" i="1"/>
  <c r="O48" i="12" s="1"/>
  <c r="L48" i="12"/>
  <c r="G24" i="12"/>
  <c r="G25" i="12" s="1"/>
  <c r="H25" i="12" s="1"/>
  <c r="E50" i="4"/>
  <c r="J25" i="12"/>
  <c r="J49" i="12"/>
  <c r="J50" i="12" s="1"/>
  <c r="G48" i="12"/>
  <c r="J46" i="1"/>
  <c r="H48" i="12" s="1"/>
  <c r="T44" i="9"/>
  <c r="R44" i="12" s="1"/>
  <c r="R43" i="12"/>
  <c r="O50" i="4"/>
  <c r="M34" i="12" s="1"/>
  <c r="M33" i="12"/>
  <c r="M49" i="12" s="1"/>
  <c r="M50" i="12" s="1"/>
  <c r="Q36" i="7"/>
  <c r="O40" i="12" s="1"/>
  <c r="S50" i="4"/>
  <c r="Q34" i="12" s="1"/>
  <c r="O27" i="8"/>
  <c r="M17" i="12" s="1"/>
  <c r="H46" i="6"/>
  <c r="F38" i="12" s="1"/>
  <c r="C38" i="12"/>
  <c r="C49" i="12"/>
  <c r="I44" i="9"/>
  <c r="G19" i="5"/>
  <c r="E11" i="12" s="1"/>
  <c r="L50" i="4"/>
  <c r="J34" i="12" s="1"/>
  <c r="F22" i="9"/>
  <c r="D19" i="12" s="1"/>
  <c r="D18" i="12"/>
  <c r="Q50" i="12"/>
  <c r="C48" i="12"/>
  <c r="H46" i="1"/>
  <c r="F48" i="12" s="1"/>
  <c r="G21" i="12"/>
  <c r="J18" i="10"/>
  <c r="H21" i="12" s="1"/>
  <c r="P18" i="12"/>
  <c r="P24" i="12" s="1"/>
  <c r="P22" i="9"/>
  <c r="N19" i="12" s="1"/>
  <c r="P54" i="8"/>
  <c r="N42" i="12" s="1"/>
  <c r="N41" i="12"/>
  <c r="C42" i="12"/>
  <c r="H54" i="8"/>
  <c r="F42" i="12" s="1"/>
  <c r="S27" i="8"/>
  <c r="Q17" i="12" s="1"/>
  <c r="H36" i="7"/>
  <c r="F40" i="12" s="1"/>
  <c r="C40" i="12"/>
  <c r="C9" i="12"/>
  <c r="H25" i="4"/>
  <c r="F9" i="12" s="1"/>
  <c r="Q18" i="7"/>
  <c r="O15" i="12" s="1"/>
  <c r="L15" i="12"/>
  <c r="J54" i="8"/>
  <c r="H42" i="12" s="1"/>
  <c r="G42" i="12"/>
  <c r="C24" i="12"/>
  <c r="F27" i="8"/>
  <c r="D17" i="12" s="1"/>
  <c r="D16" i="12"/>
  <c r="D24" i="12" s="1"/>
  <c r="D25" i="12" s="1"/>
  <c r="G19" i="12"/>
  <c r="J22" i="9"/>
  <c r="H19" i="12" s="1"/>
  <c r="Q23" i="1"/>
  <c r="O23" i="12" s="1"/>
  <c r="L23" i="12"/>
  <c r="H23" i="6"/>
  <c r="F13" i="12" s="1"/>
  <c r="C13" i="12"/>
  <c r="Q24" i="12"/>
  <c r="E49" i="12"/>
  <c r="H36" i="10"/>
  <c r="F46" i="12" s="1"/>
  <c r="C46" i="12"/>
  <c r="G36" i="12"/>
  <c r="J38" i="5"/>
  <c r="H36" i="12" s="1"/>
  <c r="H23" i="1"/>
  <c r="F23" i="12" s="1"/>
  <c r="C23" i="12"/>
  <c r="Q46" i="6"/>
  <c r="O38" i="12" s="1"/>
  <c r="L38" i="12"/>
  <c r="K49" i="12"/>
  <c r="K50" i="12" s="1"/>
  <c r="J36" i="7"/>
  <c r="H40" i="12" s="1"/>
  <c r="G40" i="12"/>
  <c r="E24" i="12"/>
  <c r="E27" i="8"/>
  <c r="P27" i="8"/>
  <c r="N17" i="12" s="1"/>
  <c r="F44" i="9"/>
  <c r="D44" i="12" s="1"/>
  <c r="J23" i="1"/>
  <c r="H23" i="12" s="1"/>
  <c r="G23" i="12"/>
  <c r="M50" i="4"/>
  <c r="K34" i="12" s="1"/>
  <c r="J36" i="10"/>
  <c r="H46" i="12" s="1"/>
  <c r="G46" i="12"/>
  <c r="O22" i="9"/>
  <c r="M19" i="12" s="1"/>
  <c r="F50" i="4"/>
  <c r="D34" i="12" s="1"/>
  <c r="D33" i="12"/>
  <c r="D49" i="12" s="1"/>
  <c r="Q22" i="9"/>
  <c r="O19" i="12" s="1"/>
  <c r="L19" i="12"/>
  <c r="H18" i="10"/>
  <c r="F21" i="12" s="1"/>
  <c r="C21" i="12"/>
  <c r="T50" i="4"/>
  <c r="R34" i="12" s="1"/>
  <c r="R33" i="12"/>
  <c r="F49" i="12"/>
  <c r="H18" i="7"/>
  <c r="F15" i="12" s="1"/>
  <c r="C15" i="12"/>
  <c r="I19" i="5"/>
  <c r="T27" i="8"/>
  <c r="R17" i="12" s="1"/>
  <c r="S22" i="9"/>
  <c r="Q19" i="12" s="1"/>
  <c r="H38" i="5"/>
  <c r="F36" i="12" s="1"/>
  <c r="C36" i="12"/>
  <c r="R10" i="12"/>
  <c r="T19" i="5"/>
  <c r="R11" i="12" s="1"/>
  <c r="G44" i="9"/>
  <c r="E44" i="12" s="1"/>
  <c r="Q18" i="10"/>
  <c r="O21" i="12" s="1"/>
  <c r="L21" i="12"/>
  <c r="E19" i="5"/>
  <c r="J46" i="6"/>
  <c r="H38" i="12" s="1"/>
  <c r="G38" i="12"/>
  <c r="T22" i="9"/>
  <c r="R19" i="12" s="1"/>
  <c r="Q36" i="10"/>
  <c r="O46" i="12" s="1"/>
  <c r="L46" i="12"/>
  <c r="N27" i="8"/>
  <c r="T54" i="8"/>
  <c r="R42" i="12" s="1"/>
  <c r="R41" i="12"/>
  <c r="G13" i="12"/>
  <c r="J23" i="6"/>
  <c r="H13" i="12" s="1"/>
  <c r="K24" i="12"/>
  <c r="K25" i="12" s="1"/>
  <c r="E44" i="9"/>
  <c r="N50" i="4"/>
  <c r="G49" i="12"/>
  <c r="L9" i="12"/>
  <c r="Q25" i="4"/>
  <c r="O9" i="12" s="1"/>
  <c r="N25" i="12"/>
  <c r="M24" i="12"/>
  <c r="Q19" i="5"/>
  <c r="O11" i="12" s="1"/>
  <c r="L11" i="12"/>
  <c r="Q23" i="6"/>
  <c r="O13" i="12" s="1"/>
  <c r="L13" i="12"/>
  <c r="G9" i="12"/>
  <c r="J25" i="4"/>
  <c r="H9" i="12" s="1"/>
  <c r="L50" i="12"/>
  <c r="I50" i="4"/>
  <c r="R24" i="12"/>
  <c r="L24" i="12"/>
  <c r="R49" i="12" l="1"/>
  <c r="R50" i="12" s="1"/>
  <c r="Q54" i="8"/>
  <c r="O42" i="12" s="1"/>
  <c r="Q27" i="8"/>
  <c r="O17" i="12" s="1"/>
  <c r="L17" i="12"/>
  <c r="C25" i="12"/>
  <c r="F25" i="12" s="1"/>
  <c r="H22" i="9"/>
  <c r="F19" i="12" s="1"/>
  <c r="C19" i="12"/>
  <c r="M25" i="12"/>
  <c r="H27" i="8"/>
  <c r="F17" i="12" s="1"/>
  <c r="C17" i="12"/>
  <c r="J44" i="9"/>
  <c r="H44" i="12" s="1"/>
  <c r="G44" i="12"/>
  <c r="E25" i="12"/>
  <c r="E50" i="12"/>
  <c r="C50" i="12"/>
  <c r="D50" i="12"/>
  <c r="Q25" i="12"/>
  <c r="L25" i="12"/>
  <c r="R25" i="12"/>
  <c r="G50" i="12"/>
  <c r="H50" i="12" s="1"/>
  <c r="H50" i="4"/>
  <c r="F34" i="12" s="1"/>
  <c r="C34" i="12"/>
  <c r="N49" i="12"/>
  <c r="N50" i="12" s="1"/>
  <c r="O50" i="12" s="1"/>
  <c r="J50" i="4"/>
  <c r="H34" i="12" s="1"/>
  <c r="G34" i="12"/>
  <c r="Q50" i="4"/>
  <c r="O34" i="12" s="1"/>
  <c r="L34" i="12"/>
  <c r="J19" i="5"/>
  <c r="H11" i="12" s="1"/>
  <c r="G11" i="12"/>
  <c r="H44" i="9"/>
  <c r="F44" i="12" s="1"/>
  <c r="C44" i="12"/>
  <c r="H19" i="5"/>
  <c r="F11" i="12" s="1"/>
  <c r="C11" i="12"/>
  <c r="O25" i="12" l="1"/>
  <c r="F50" i="12"/>
</calcChain>
</file>

<file path=xl/sharedStrings.xml><?xml version="1.0" encoding="utf-8"?>
<sst xmlns="http://schemas.openxmlformats.org/spreadsheetml/2006/main" count="1065" uniqueCount="143">
  <si>
    <t>Kraj</t>
  </si>
  <si>
    <t>matke</t>
  </si>
  <si>
    <t>otcovi</t>
  </si>
  <si>
    <t>SOS</t>
  </si>
  <si>
    <t>schválená rod. dohoda o SOS</t>
  </si>
  <si>
    <t>rozhodnutie súdu o SOS</t>
  </si>
  <si>
    <t>z toho</t>
  </si>
  <si>
    <t>počet prípadov, kde mali záujem o osobnú star. o dieťa obidvaja rodičia na základe podaného návrhu alebo protinávrhu</t>
  </si>
  <si>
    <t>počet prípadov, kde sa konalo v návrhu na SOS alebo v priebehu konania o zverenie dieťaťa niektorý z rodičov navrhol SOS</t>
  </si>
  <si>
    <t>BA</t>
  </si>
  <si>
    <t>Bratislava</t>
  </si>
  <si>
    <t>Malacky</t>
  </si>
  <si>
    <t>Pezinok</t>
  </si>
  <si>
    <t>Spolu</t>
  </si>
  <si>
    <t>TT</t>
  </si>
  <si>
    <t>Galanta</t>
  </si>
  <si>
    <t>Piešťany</t>
  </si>
  <si>
    <t>Senica</t>
  </si>
  <si>
    <t>Trnava</t>
  </si>
  <si>
    <t>TN</t>
  </si>
  <si>
    <t>Partizánske</t>
  </si>
  <si>
    <t>Považská Bystrica</t>
  </si>
  <si>
    <t>Prievidza</t>
  </si>
  <si>
    <t>Trenčín</t>
  </si>
  <si>
    <t>NR</t>
  </si>
  <si>
    <t>Komárno</t>
  </si>
  <si>
    <t>Levice</t>
  </si>
  <si>
    <t>Nitra</t>
  </si>
  <si>
    <t>Nové Zámky</t>
  </si>
  <si>
    <t>Topoľčany</t>
  </si>
  <si>
    <t>ZA</t>
  </si>
  <si>
    <t>Čadca</t>
  </si>
  <si>
    <t>Dolný Kubín</t>
  </si>
  <si>
    <t>Liptovský Mikuláš</t>
  </si>
  <si>
    <t>Martin</t>
  </si>
  <si>
    <t>Námestovo</t>
  </si>
  <si>
    <t>Ružomberok</t>
  </si>
  <si>
    <t>Žilina</t>
  </si>
  <si>
    <t>BB</t>
  </si>
  <si>
    <t>Banská Bystrica</t>
  </si>
  <si>
    <t>Banská Štiavnica</t>
  </si>
  <si>
    <t>Brezno</t>
  </si>
  <si>
    <t>Lučenec</t>
  </si>
  <si>
    <t>Revúca</t>
  </si>
  <si>
    <t>Rimavská Sobota</t>
  </si>
  <si>
    <t>Veľký Krtíš</t>
  </si>
  <si>
    <t>Zvolen</t>
  </si>
  <si>
    <t>PO</t>
  </si>
  <si>
    <t>Bardejov</t>
  </si>
  <si>
    <t>Humenné</t>
  </si>
  <si>
    <t>Kežmarok</t>
  </si>
  <si>
    <t>Poprad</t>
  </si>
  <si>
    <t>Prešov</t>
  </si>
  <si>
    <t>Stropkov</t>
  </si>
  <si>
    <t>Vranov nad Topľou</t>
  </si>
  <si>
    <t>KE</t>
  </si>
  <si>
    <t>Košice</t>
  </si>
  <si>
    <t>Michalovce</t>
  </si>
  <si>
    <t>Spišská Nová Ves</t>
  </si>
  <si>
    <t>Trebišov</t>
  </si>
  <si>
    <t>Bratislava I</t>
  </si>
  <si>
    <t>Bratislava II</t>
  </si>
  <si>
    <t>Bratislava III</t>
  </si>
  <si>
    <t>Bratislava IV</t>
  </si>
  <si>
    <t>Bratislava V</t>
  </si>
  <si>
    <t>Senec</t>
  </si>
  <si>
    <t>Hlohovec</t>
  </si>
  <si>
    <t>Skalica</t>
  </si>
  <si>
    <t>Myjava</t>
  </si>
  <si>
    <t>Bánovce nad Bebravou</t>
  </si>
  <si>
    <t>Púchov</t>
  </si>
  <si>
    <t>Ilava</t>
  </si>
  <si>
    <t>Zlaté Moravce</t>
  </si>
  <si>
    <t>Šaľa</t>
  </si>
  <si>
    <t>Turčianske Teplice</t>
  </si>
  <si>
    <t>Tvrdošín</t>
  </si>
  <si>
    <t>Bytča</t>
  </si>
  <si>
    <t>Kysucké Nové Mesto</t>
  </si>
  <si>
    <t>Žarnovica</t>
  </si>
  <si>
    <t>Žiar nad Hronom</t>
  </si>
  <si>
    <t>Poltár</t>
  </si>
  <si>
    <t>Detva</t>
  </si>
  <si>
    <t>Krupina</t>
  </si>
  <si>
    <t>Svidník</t>
  </si>
  <si>
    <t>Snina</t>
  </si>
  <si>
    <t>Levoča</t>
  </si>
  <si>
    <t>Sabinov</t>
  </si>
  <si>
    <t>Stará Ľubovňa</t>
  </si>
  <si>
    <t>Medzilaborce</t>
  </si>
  <si>
    <t>Košice - okolie</t>
  </si>
  <si>
    <t>Košice I</t>
  </si>
  <si>
    <t>Košice II</t>
  </si>
  <si>
    <t>Košice III</t>
  </si>
  <si>
    <t>Košice IV</t>
  </si>
  <si>
    <t>Sobrance</t>
  </si>
  <si>
    <t>Rožňava</t>
  </si>
  <si>
    <t>Gelnica</t>
  </si>
  <si>
    <t>Úrad PSVAR</t>
  </si>
  <si>
    <t>Pracovisko</t>
  </si>
  <si>
    <t>Spolu za kraj</t>
  </si>
  <si>
    <t>%</t>
  </si>
  <si>
    <t>Dunajská Streda</t>
  </si>
  <si>
    <t xml:space="preserve">Nové Mesto nad Váhom </t>
  </si>
  <si>
    <t>Nové Mesto nad Váhom</t>
  </si>
  <si>
    <t xml:space="preserve">Dátum spracovania: </t>
  </si>
  <si>
    <t>Banskobystrický kraj</t>
  </si>
  <si>
    <t>Bratislavský kraj</t>
  </si>
  <si>
    <t>Košický kraj</t>
  </si>
  <si>
    <t>Nitriansky kraj</t>
  </si>
  <si>
    <t>Prešovský kraj</t>
  </si>
  <si>
    <t>Trenčiansky kraj</t>
  </si>
  <si>
    <t>Trnavský kraj</t>
  </si>
  <si>
    <t>Žilinský kraj</t>
  </si>
  <si>
    <t>Spolu za SR</t>
  </si>
  <si>
    <t>VYDANÉ ROZHODNUTIA</t>
  </si>
  <si>
    <t xml:space="preserve"> DETI NA VYDANÝCH ROZHODNUTIACH</t>
  </si>
  <si>
    <t>PRÁVOPLATNÉ ROZHODNUTIA</t>
  </si>
  <si>
    <t>počet detí na rozhodnutiach</t>
  </si>
  <si>
    <t>počet právoplatných  rozhodnutí</t>
  </si>
  <si>
    <t>počet vydaných      rozhodnutí</t>
  </si>
  <si>
    <t>počet  detí z prípadov, kde mali záujem o osobnú star. obidvaja rodičia na základe podaného navrhu alebo protinávrhu</t>
  </si>
  <si>
    <t>počet   detí z prípadov, kde sa konalo v návrhu na SOS alebo v priebehu konania o zverenie dieťaťa niektorý z rodičov navrhol SOS</t>
  </si>
  <si>
    <t>počet detí z prípadov, kde mali záujem o osobnú star. obidvaja rodičia na základe podaného navrhu alebo protinávrhu</t>
  </si>
  <si>
    <t>počet detí z prípadov, kde sa konalo v návrhu na SOS alebo v priebehu konania o zverenie dieťaťa niektorý z rodičov navrhol SOS</t>
  </si>
  <si>
    <t>DETI NA PRÁVOPLATNÝCH ROZHODNUTIACH</t>
  </si>
  <si>
    <t>Poznámka: Pre 1. tabuľku evidovať rozhodnutie súdu, ktoré v príslušnom mesiaci vynesie súd, nečakáme na fyzicky doručený rozsudok</t>
  </si>
  <si>
    <t>Poznámka: V prípade, ak pre deti na spise je nutné zaevidovať viac rozhodnutí z dôvodu rôznej formy zverenia pre deti (rovnaké číslo rozhodnutia), má sa vyhodnotiť iba jedno rozhodnutie.</t>
  </si>
  <si>
    <t>1.       Vysvetlivky  pre vyhodnocovanie údajov vo výkaze – Zverenia detí rodičom:</t>
  </si>
  <si>
    <t>$</t>
  </si>
  <si>
    <t xml:space="preserve">do spoločnej OS </t>
  </si>
  <si>
    <r>
      <t xml:space="preserve">a)      </t>
    </r>
    <r>
      <rPr>
        <b/>
        <sz val="11"/>
        <color rgb="FF000000"/>
        <rFont val="Calibri"/>
        <family val="2"/>
        <charset val="238"/>
      </rPr>
      <t xml:space="preserve">v tabuľke 1 </t>
    </r>
    <r>
      <rPr>
        <sz val="11"/>
        <color rgb="FF000000"/>
        <rFont val="Calibri"/>
        <family val="2"/>
        <charset val="238"/>
      </rPr>
      <t>Počet detí a vydaných rozhodnutí o zverení do starostlivosti rodičom - v stĺpcoch  1 až 9 sa vyhodnocuje počet vydaných rozhodnutí podľa dátumu vydania rozhodnutia v sledovanom mesiaci</t>
    </r>
  </si>
  <si>
    <r>
      <t xml:space="preserve">b)      </t>
    </r>
    <r>
      <rPr>
        <b/>
        <sz val="11"/>
        <color rgb="FF000000"/>
        <rFont val="Calibri"/>
        <family val="2"/>
        <charset val="238"/>
      </rPr>
      <t>v tabuľke 1</t>
    </r>
    <r>
      <rPr>
        <sz val="11"/>
        <color rgb="FF000000"/>
        <rFont val="Calibri"/>
      </rPr>
      <t xml:space="preserve"> Počet detí a vydaných rozhodnutí o zverení do starostlivosti rodičom - v stĺpcoch 10 až 16 sa vyhodnocuje počet detí na vydaných rozhodnutiach podľa dátumu vydania rozhodnutia v sledovanom mesiaci</t>
    </r>
  </si>
  <si>
    <r>
      <t xml:space="preserve">c)       </t>
    </r>
    <r>
      <rPr>
        <b/>
        <sz val="11"/>
        <color rgb="FF000000"/>
        <rFont val="Calibri"/>
        <family val="2"/>
        <charset val="238"/>
      </rPr>
      <t>v tabuľke 2</t>
    </r>
    <r>
      <rPr>
        <sz val="11"/>
        <color rgb="FF000000"/>
        <rFont val="Calibri"/>
      </rPr>
      <t xml:space="preserve"> Počet detí a právoplatných rozhodnutí o zverení do starostlivosti rodičom - v stĺpcoch 1 až 9 vyhodnocovať počet právoplatných rozhodnutí podľa dátumu právoplatnosti rozhodnutia od začiatku sledovaného roka do konca sledovaného mesiaca</t>
    </r>
  </si>
  <si>
    <r>
      <t xml:space="preserve">d)      </t>
    </r>
    <r>
      <rPr>
        <b/>
        <sz val="11"/>
        <color rgb="FF000000"/>
        <rFont val="Calibri"/>
        <family val="2"/>
        <charset val="238"/>
      </rPr>
      <t>v tabuľke 2</t>
    </r>
    <r>
      <rPr>
        <sz val="11"/>
        <color rgb="FF000000"/>
        <rFont val="Calibri"/>
      </rPr>
      <t xml:space="preserve"> Počet detí a právoplatných rozhodnutí o zverení do starostlivosti rodičom - v stĺpcoch 10 až 16 vyhodnocovať počet detí na právoplatných rozhodnutiach podľa dátumu právoplatnosti rozhodnutia od začiatku sledovaného roka do konca sledovaného mesiaca</t>
    </r>
  </si>
  <si>
    <r>
      <t xml:space="preserve">e)      </t>
    </r>
    <r>
      <rPr>
        <b/>
        <sz val="11"/>
        <color rgb="FF000000"/>
        <rFont val="Calibri"/>
        <family val="2"/>
        <charset val="238"/>
      </rPr>
      <t>v tabuľke 1</t>
    </r>
    <r>
      <rPr>
        <sz val="11"/>
        <color rgb="FF000000"/>
        <rFont val="Calibri"/>
      </rPr>
      <t xml:space="preserve"> Počet detí a vydaných rozhodnutí o zverení do starostlivosti rodičom a </t>
    </r>
    <r>
      <rPr>
        <b/>
        <sz val="11"/>
        <color rgb="FF000000"/>
        <rFont val="Calibri"/>
        <family val="2"/>
        <charset val="238"/>
      </rPr>
      <t>v tabuľke 2</t>
    </r>
    <r>
      <rPr>
        <sz val="11"/>
        <color rgb="FF000000"/>
        <rFont val="Calibri"/>
      </rPr>
      <t xml:space="preserve"> Počet detí a právoplatných rozhodnutí o zverení do starostlivosti rodičom v stĺpci 7, 8, 9 sa počíta počet rozhodnutí tak, že ak je viac rozhodnutí s rovnakým číslom, vyhodnocuje sa ako jedno rozhodnutie, stĺpec 7 nemusí byť preto súčtom stĺpcov 1 + 2 +3 + 4 </t>
    </r>
  </si>
  <si>
    <t xml:space="preserve">Počet detí a vydaných rozhodnutí o zverení do starostlivosti rodičov    </t>
  </si>
  <si>
    <t>Počet detí a právoplatných rozhodnutí o zverení do starostlivosti rodičov              od zač. roka</t>
  </si>
  <si>
    <t>Počet detí a právoplatných rozhodnutí o zverení do starostlivosti rodičov           od zač. roka</t>
  </si>
  <si>
    <t>Počet detí a právoplatných rozhodnutí o zverení do starostlivosti rodičov        od zač. roka</t>
  </si>
  <si>
    <t>počet vydaných  rozhodnutí</t>
  </si>
  <si>
    <t>Júl 2024</t>
  </si>
  <si>
    <t>12.08.2024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</si>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</sst>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rgb="FF000000"/>
      <name val="Calibri"/>
    </font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11"/>
      <color rgb="FF000000"/>
      <name val="Calibri"/>
      <family val="2"/>
      <charset val="238"/>
    </font>
    <font>
      <sz val="10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1"/>
      <name val="Calibri"/>
      <family val="2"/>
      <charset val="238"/>
    </font>
    <font>
      <b/>
      <sz val="11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9"/>
      <name val="Times New Roman"/>
      <family val="1"/>
      <charset val="238"/>
    </font>
    <font>
      <sz val="11"/>
      <name val="Times New Roman"/>
      <family val="1"/>
      <charset val="238"/>
    </font>
    <font>
      <sz val="1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  <font>
      <b/>
      <sz val="14"/>
      <color rgb="FF000000"/>
      <name val="Calibri"/>
      <family val="2"/>
      <charset val="238"/>
    </font>
    <font>
      <sz val="10"/>
      <name val="Calibri"/>
      <family val="2"/>
      <charset val="238"/>
    </font>
    <font>
      <b/>
      <sz val="11"/>
      <name val="Calibri"/>
      <family val="2"/>
      <charset val="238"/>
    </font>
  </fonts>
  <fills count="8">
    <fill>
      <patternFill patternType="none"/>
    </fill>
    <fill>
      <patternFill patternType="gray125"/>
    </fill>
    <fill>
      <patternFill patternType="none">
        <fgColor rgb="FF000000"/>
        <bgColor rgb="FF000000"/>
      </patternFill>
    </fill>
    <fill>
      <patternFill patternType="solid">
        <fgColor theme="4" tint="0.59996337778862885"/>
        <bgColor rgb="FFFFFFFF"/>
      </patternFill>
    </fill>
    <fill>
      <patternFill patternType="solid">
        <fgColor theme="4" tint="0.59996337778862885"/>
        <bgColor rgb="FF000000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rgb="FFFFFFFF"/>
      </patternFill>
    </fill>
  </fills>
  <borders count="16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auto="1"/>
      </bottom>
      <diagonal/>
    </border>
    <border>
      <left style="thin">
        <color rgb="FF000000"/>
      </left>
      <right style="medium">
        <color auto="1"/>
      </right>
      <top style="medium">
        <color rgb="FF000000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auto="1"/>
      </top>
      <bottom/>
      <diagonal/>
    </border>
    <border>
      <left style="thin">
        <color rgb="FF000000"/>
      </left>
      <right style="medium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auto="1"/>
      </bottom>
      <diagonal/>
    </border>
    <border>
      <left style="thin">
        <color rgb="FF000000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000000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/>
      <top/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 style="medium">
        <color auto="1"/>
      </bottom>
      <diagonal/>
    </border>
    <border>
      <left style="thin">
        <color rgb="FF000000"/>
      </left>
      <right/>
      <top style="medium">
        <color auto="1"/>
      </top>
      <bottom style="thin">
        <color auto="1"/>
      </bottom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/>
      <diagonal/>
    </border>
    <border>
      <left style="thin">
        <color rgb="FF000000"/>
      </left>
      <right/>
      <top style="medium">
        <color auto="1"/>
      </top>
      <bottom style="medium">
        <color auto="1"/>
      </bottom>
      <diagonal/>
    </border>
    <border>
      <left style="thin">
        <color rgb="FF000000"/>
      </left>
      <right/>
      <top/>
      <bottom style="medium">
        <color auto="1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auto="1"/>
      </bottom>
      <diagonal/>
    </border>
    <border>
      <left style="medium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thin">
        <color rgb="FF000000"/>
      </right>
      <top style="thin">
        <color auto="1"/>
      </top>
      <bottom/>
      <diagonal/>
    </border>
    <border>
      <left style="medium">
        <color rgb="FF000000"/>
      </left>
      <right style="thin">
        <color rgb="FF000000"/>
      </right>
      <top style="medium">
        <color auto="1"/>
      </top>
      <bottom style="medium">
        <color auto="1"/>
      </bottom>
      <diagonal/>
    </border>
    <border>
      <left style="medium">
        <color rgb="FF000000"/>
      </left>
      <right style="thin">
        <color rgb="FF000000"/>
      </right>
      <top/>
      <bottom style="thin">
        <color auto="1"/>
      </bottom>
      <diagonal/>
    </border>
    <border>
      <left style="medium">
        <color rgb="FF000000"/>
      </left>
      <right style="thin">
        <color rgb="FF000000"/>
      </right>
      <top/>
      <bottom style="medium">
        <color auto="1"/>
      </bottom>
      <diagonal/>
    </border>
    <border>
      <left style="medium">
        <color rgb="FF000000"/>
      </left>
      <right style="thin">
        <color rgb="FF000000"/>
      </right>
      <top style="thin">
        <color auto="1"/>
      </top>
      <bottom style="medium">
        <color auto="1"/>
      </bottom>
      <diagonal/>
    </border>
    <border>
      <left style="medium">
        <color rgb="FF000000"/>
      </left>
      <right style="thin">
        <color rgb="FF000000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medium">
        <color rgb="FF000000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rgb="FF000000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rgb="FF000000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rgb="FF000000"/>
      </right>
      <top style="medium">
        <color rgb="FF000000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/>
      <diagonal/>
    </border>
    <border>
      <left/>
      <right style="thin">
        <color rgb="FF000000"/>
      </right>
      <top style="medium">
        <color auto="1"/>
      </top>
      <bottom style="medium">
        <color auto="1"/>
      </bottom>
      <diagonal/>
    </border>
    <border>
      <left/>
      <right style="thin">
        <color rgb="FF000000"/>
      </right>
      <top/>
      <bottom style="thin">
        <color auto="1"/>
      </bottom>
      <diagonal/>
    </border>
    <border>
      <left/>
      <right style="thin">
        <color rgb="FF000000"/>
      </right>
      <top style="medium">
        <color auto="1"/>
      </top>
      <bottom style="thin">
        <color auto="1"/>
      </bottom>
      <diagonal/>
    </border>
    <border>
      <left/>
      <right style="thin">
        <color rgb="FF000000"/>
      </right>
      <top/>
      <bottom style="medium">
        <color auto="1"/>
      </bottom>
      <diagonal/>
    </border>
    <border>
      <left/>
      <right style="thin">
        <color rgb="FF000000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auto="1"/>
      </right>
      <top style="medium">
        <color rgb="FF000000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medium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/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4">
    <xf numFmtId="0" fontId="0" fillId="0" borderId="0"/>
    <xf numFmtId="0" fontId="4" fillId="2" borderId="0"/>
    <xf numFmtId="0" fontId="1" fillId="2" borderId="0"/>
    <xf numFmtId="0" fontId="6" fillId="2" borderId="0"/>
  </cellStyleXfs>
  <cellXfs count="379">
    <xf numFmtId="0" fontId="0" fillId="2" borderId="0" xfId="0" applyFill="1"/>
    <xf numFmtId="0" fontId="0" fillId="0" borderId="0" xfId="0" applyFill="1" applyBorder="1"/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10" fontId="2" fillId="0" borderId="0" xfId="0" applyNumberFormat="1" applyFont="1" applyFill="1" applyBorder="1" applyAlignment="1">
      <alignment horizontal="center" vertical="center"/>
    </xf>
    <xf numFmtId="0" fontId="2" fillId="0" borderId="126" xfId="0" applyFont="1" applyFill="1" applyBorder="1" applyAlignment="1">
      <alignment horizontal="center" vertical="center"/>
    </xf>
    <xf numFmtId="0" fontId="3" fillId="0" borderId="126" xfId="0" applyFont="1" applyFill="1" applyBorder="1" applyAlignment="1">
      <alignment horizontal="center"/>
    </xf>
    <xf numFmtId="10" fontId="2" fillId="0" borderId="126" xfId="0" applyNumberFormat="1" applyFont="1" applyFill="1" applyBorder="1" applyAlignment="1">
      <alignment horizontal="center" vertical="center"/>
    </xf>
    <xf numFmtId="0" fontId="0" fillId="0" borderId="0" xfId="0" applyFill="1"/>
    <xf numFmtId="0" fontId="2" fillId="0" borderId="128" xfId="0" applyFont="1" applyFill="1" applyBorder="1" applyAlignment="1">
      <alignment horizontal="center" vertical="center"/>
    </xf>
    <xf numFmtId="0" fontId="3" fillId="0" borderId="128" xfId="0" applyFont="1" applyFill="1" applyBorder="1" applyAlignment="1">
      <alignment horizontal="center"/>
    </xf>
    <xf numFmtId="0" fontId="4" fillId="2" borderId="0" xfId="1" applyFill="1"/>
    <xf numFmtId="0" fontId="1" fillId="2" borderId="0" xfId="2"/>
    <xf numFmtId="0" fontId="5" fillId="2" borderId="0" xfId="2" applyFont="1" applyAlignment="1">
      <alignment horizontal="center" vertical="center"/>
    </xf>
    <xf numFmtId="0" fontId="7" fillId="0" borderId="96" xfId="0" applyFont="1" applyBorder="1"/>
    <xf numFmtId="0" fontId="7" fillId="0" borderId="130" xfId="0" applyFont="1" applyBorder="1"/>
    <xf numFmtId="0" fontId="7" fillId="0" borderId="148" xfId="0" applyFont="1" applyBorder="1"/>
    <xf numFmtId="0" fontId="7" fillId="0" borderId="143" xfId="0" applyFont="1" applyBorder="1" applyAlignment="1">
      <alignment horizontal="center"/>
    </xf>
    <xf numFmtId="0" fontId="7" fillId="0" borderId="130" xfId="0" applyFont="1" applyBorder="1" applyAlignment="1">
      <alignment horizontal="center"/>
    </xf>
    <xf numFmtId="0" fontId="7" fillId="0" borderId="148" xfId="0" applyFont="1" applyBorder="1" applyAlignment="1">
      <alignment horizontal="center"/>
    </xf>
    <xf numFmtId="0" fontId="7" fillId="0" borderId="151" xfId="0" applyFont="1" applyBorder="1" applyAlignment="1">
      <alignment horizontal="center"/>
    </xf>
    <xf numFmtId="0" fontId="7" fillId="6" borderId="16" xfId="0" applyFont="1" applyFill="1" applyBorder="1"/>
    <xf numFmtId="0" fontId="8" fillId="2" borderId="0" xfId="1" applyFont="1" applyFill="1"/>
    <xf numFmtId="0" fontId="7" fillId="2" borderId="10" xfId="1" applyFont="1" applyFill="1" applyBorder="1" applyAlignment="1">
      <alignment horizontal="left" vertical="center"/>
    </xf>
    <xf numFmtId="0" fontId="8" fillId="2" borderId="10" xfId="1" applyFont="1" applyFill="1" applyBorder="1"/>
    <xf numFmtId="0" fontId="7" fillId="2" borderId="10" xfId="0" applyFont="1" applyFill="1" applyBorder="1" applyAlignment="1">
      <alignment horizontal="left" vertical="center"/>
    </xf>
    <xf numFmtId="0" fontId="7" fillId="2" borderId="11" xfId="0" applyFont="1" applyFill="1" applyBorder="1" applyAlignment="1">
      <alignment horizontal="left" vertical="center"/>
    </xf>
    <xf numFmtId="0" fontId="10" fillId="3" borderId="6" xfId="1" applyFont="1" applyFill="1" applyBorder="1" applyAlignment="1">
      <alignment horizontal="center" vertical="center" wrapText="1"/>
    </xf>
    <xf numFmtId="0" fontId="10" fillId="3" borderId="78" xfId="1" applyFont="1" applyFill="1" applyBorder="1" applyAlignment="1">
      <alignment vertical="center" wrapText="1"/>
    </xf>
    <xf numFmtId="0" fontId="11" fillId="3" borderId="1" xfId="1" applyFont="1" applyFill="1" applyBorder="1" applyAlignment="1">
      <alignment horizontal="center" vertical="center" wrapText="1"/>
    </xf>
    <xf numFmtId="0" fontId="11" fillId="3" borderId="2" xfId="1" applyFont="1" applyFill="1" applyBorder="1" applyAlignment="1">
      <alignment horizontal="center" vertical="center" wrapText="1"/>
    </xf>
    <xf numFmtId="0" fontId="12" fillId="5" borderId="81" xfId="1" applyFont="1" applyFill="1" applyBorder="1" applyAlignment="1">
      <alignment horizontal="center" vertical="center"/>
    </xf>
    <xf numFmtId="0" fontId="12" fillId="5" borderId="14" xfId="1" applyFont="1" applyFill="1" applyBorder="1" applyAlignment="1">
      <alignment horizontal="center" vertical="center"/>
    </xf>
    <xf numFmtId="0" fontId="8" fillId="2" borderId="0" xfId="0" applyFont="1" applyFill="1"/>
    <xf numFmtId="0" fontId="7" fillId="2" borderId="10" xfId="0" applyFont="1" applyFill="1" applyBorder="1" applyAlignment="1"/>
    <xf numFmtId="0" fontId="9" fillId="0" borderId="28" xfId="0" applyFont="1" applyFill="1" applyBorder="1" applyAlignment="1">
      <alignment horizontal="left" vertical="center"/>
    </xf>
    <xf numFmtId="0" fontId="12" fillId="0" borderId="48" xfId="0" applyFont="1" applyFill="1" applyBorder="1"/>
    <xf numFmtId="0" fontId="9" fillId="0" borderId="46" xfId="0" applyFont="1" applyFill="1" applyBorder="1" applyAlignment="1">
      <alignment horizontal="center" vertical="center"/>
    </xf>
    <xf numFmtId="0" fontId="9" fillId="0" borderId="47" xfId="0" applyFont="1" applyFill="1" applyBorder="1" applyAlignment="1">
      <alignment horizontal="center" vertical="center"/>
    </xf>
    <xf numFmtId="0" fontId="9" fillId="0" borderId="94" xfId="0" applyFont="1" applyFill="1" applyBorder="1" applyAlignment="1">
      <alignment horizontal="center" vertical="center"/>
    </xf>
    <xf numFmtId="0" fontId="9" fillId="0" borderId="40" xfId="0" applyFont="1" applyFill="1" applyBorder="1" applyAlignment="1">
      <alignment horizontal="center" vertical="center"/>
    </xf>
    <xf numFmtId="0" fontId="9" fillId="0" borderId="114" xfId="0" applyFont="1" applyFill="1" applyBorder="1" applyAlignment="1">
      <alignment horizontal="center" vertical="center"/>
    </xf>
    <xf numFmtId="0" fontId="9" fillId="0" borderId="68" xfId="0" applyFont="1" applyFill="1" applyBorder="1" applyAlignment="1">
      <alignment horizontal="center" vertical="center"/>
    </xf>
    <xf numFmtId="0" fontId="9" fillId="0" borderId="74" xfId="0" applyFont="1" applyFill="1" applyBorder="1" applyAlignment="1">
      <alignment horizontal="center" vertical="center"/>
    </xf>
    <xf numFmtId="0" fontId="9" fillId="0" borderId="49" xfId="0" applyFont="1" applyFill="1" applyBorder="1" applyAlignment="1">
      <alignment horizontal="center" vertical="center"/>
    </xf>
    <xf numFmtId="0" fontId="9" fillId="0" borderId="78" xfId="0" applyFont="1" applyFill="1" applyBorder="1" applyAlignment="1">
      <alignment horizontal="center" vertical="center"/>
    </xf>
    <xf numFmtId="0" fontId="9" fillId="0" borderId="57" xfId="0" applyFont="1" applyFill="1" applyBorder="1" applyAlignment="1">
      <alignment horizontal="center" vertical="center"/>
    </xf>
    <xf numFmtId="0" fontId="12" fillId="0" borderId="41" xfId="0" applyFont="1" applyFill="1" applyBorder="1"/>
    <xf numFmtId="0" fontId="12" fillId="0" borderId="39" xfId="0" applyFont="1" applyFill="1" applyBorder="1" applyAlignment="1">
      <alignment horizontal="center" vertical="center"/>
    </xf>
    <xf numFmtId="0" fontId="12" fillId="0" borderId="40" xfId="0" applyFont="1" applyFill="1" applyBorder="1" applyAlignment="1">
      <alignment horizontal="center" vertical="center"/>
    </xf>
    <xf numFmtId="0" fontId="12" fillId="0" borderId="105" xfId="0" applyFont="1" applyFill="1" applyBorder="1" applyAlignment="1">
      <alignment horizontal="center" vertical="center"/>
    </xf>
    <xf numFmtId="0" fontId="12" fillId="0" borderId="19" xfId="0" applyFont="1" applyFill="1" applyBorder="1" applyAlignment="1">
      <alignment horizontal="center" vertical="center"/>
    </xf>
    <xf numFmtId="0" fontId="12" fillId="0" borderId="112" xfId="0" applyFont="1" applyFill="1" applyBorder="1" applyAlignment="1">
      <alignment horizontal="center" vertical="center"/>
    </xf>
    <xf numFmtId="0" fontId="12" fillId="0" borderId="59" xfId="0" applyFont="1" applyFill="1" applyBorder="1" applyAlignment="1">
      <alignment horizontal="center" vertical="center"/>
    </xf>
    <xf numFmtId="0" fontId="12" fillId="0" borderId="73" xfId="0" applyFont="1" applyFill="1" applyBorder="1" applyAlignment="1">
      <alignment horizontal="center" vertical="center"/>
    </xf>
    <xf numFmtId="0" fontId="12" fillId="0" borderId="42" xfId="0" applyFont="1" applyFill="1" applyBorder="1" applyAlignment="1">
      <alignment horizontal="center" vertical="center"/>
    </xf>
    <xf numFmtId="0" fontId="12" fillId="0" borderId="86" xfId="0" applyFont="1" applyFill="1" applyBorder="1" applyAlignment="1">
      <alignment horizontal="center" vertical="center"/>
    </xf>
    <xf numFmtId="0" fontId="12" fillId="0" borderId="23" xfId="0" applyFont="1" applyFill="1" applyBorder="1"/>
    <xf numFmtId="0" fontId="12" fillId="0" borderId="24" xfId="0" applyFont="1" applyFill="1" applyBorder="1" applyAlignment="1">
      <alignment horizontal="center" vertical="center"/>
    </xf>
    <xf numFmtId="0" fontId="12" fillId="0" borderId="25" xfId="0" applyFont="1" applyFill="1" applyBorder="1" applyAlignment="1">
      <alignment horizontal="center" vertical="center"/>
    </xf>
    <xf numFmtId="0" fontId="12" fillId="0" borderId="104" xfId="0" applyFont="1" applyFill="1" applyBorder="1" applyAlignment="1">
      <alignment horizontal="center" vertical="center"/>
    </xf>
    <xf numFmtId="0" fontId="12" fillId="0" borderId="109" xfId="0" applyFont="1" applyFill="1" applyBorder="1" applyAlignment="1">
      <alignment horizontal="center" vertical="center"/>
    </xf>
    <xf numFmtId="0" fontId="12" fillId="0" borderId="60" xfId="0" applyFont="1" applyFill="1" applyBorder="1" applyAlignment="1">
      <alignment horizontal="center" vertical="center"/>
    </xf>
    <xf numFmtId="0" fontId="12" fillId="0" borderId="70" xfId="0" applyFont="1" applyFill="1" applyBorder="1" applyAlignment="1">
      <alignment horizontal="center" vertical="center"/>
    </xf>
    <xf numFmtId="0" fontId="12" fillId="0" borderId="26" xfId="0" applyFont="1" applyFill="1" applyBorder="1" applyAlignment="1">
      <alignment horizontal="center" vertical="center"/>
    </xf>
    <xf numFmtId="0" fontId="12" fillId="0" borderId="84" xfId="0" applyFont="1" applyFill="1" applyBorder="1" applyAlignment="1">
      <alignment horizontal="center" vertical="center"/>
    </xf>
    <xf numFmtId="0" fontId="13" fillId="2" borderId="0" xfId="2" applyFont="1"/>
    <xf numFmtId="0" fontId="9" fillId="0" borderId="29" xfId="0" applyFont="1" applyFill="1" applyBorder="1" applyAlignment="1">
      <alignment horizontal="left" vertical="top"/>
    </xf>
    <xf numFmtId="0" fontId="9" fillId="0" borderId="50" xfId="0" applyFont="1" applyFill="1" applyBorder="1" applyAlignment="1">
      <alignment horizontal="center" vertical="center"/>
    </xf>
    <xf numFmtId="0" fontId="9" fillId="0" borderId="51" xfId="0" applyFont="1" applyFill="1" applyBorder="1" applyAlignment="1">
      <alignment horizontal="center" vertical="center"/>
    </xf>
    <xf numFmtId="0" fontId="9" fillId="0" borderId="89" xfId="0" applyFont="1" applyFill="1" applyBorder="1" applyAlignment="1">
      <alignment horizontal="center" vertical="center"/>
    </xf>
    <xf numFmtId="0" fontId="9" fillId="0" borderId="44" xfId="0" applyFont="1" applyFill="1" applyBorder="1" applyAlignment="1">
      <alignment horizontal="center" vertical="center"/>
    </xf>
    <xf numFmtId="0" fontId="9" fillId="0" borderId="116" xfId="0" applyFont="1" applyFill="1" applyBorder="1" applyAlignment="1">
      <alignment horizontal="center" vertical="center"/>
    </xf>
    <xf numFmtId="0" fontId="9" fillId="0" borderId="115" xfId="0" applyFont="1" applyFill="1" applyBorder="1" applyAlignment="1">
      <alignment horizontal="center" vertical="center"/>
    </xf>
    <xf numFmtId="0" fontId="9" fillId="0" borderId="61" xfId="0" applyFont="1" applyFill="1" applyBorder="1" applyAlignment="1">
      <alignment horizontal="center" vertical="center"/>
    </xf>
    <xf numFmtId="0" fontId="9" fillId="0" borderId="75" xfId="0" applyFont="1" applyFill="1" applyBorder="1" applyAlignment="1">
      <alignment horizontal="center" vertical="center"/>
    </xf>
    <xf numFmtId="0" fontId="9" fillId="0" borderId="52" xfId="0" applyFont="1" applyFill="1" applyBorder="1" applyAlignment="1">
      <alignment horizontal="center" vertical="center"/>
    </xf>
    <xf numFmtId="0" fontId="9" fillId="0" borderId="79" xfId="0" applyFont="1" applyFill="1" applyBorder="1" applyAlignment="1">
      <alignment horizontal="center" vertical="center"/>
    </xf>
    <xf numFmtId="0" fontId="9" fillId="0" borderId="87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vertical="center"/>
    </xf>
    <xf numFmtId="0" fontId="12" fillId="0" borderId="35" xfId="0" applyFont="1" applyFill="1" applyBorder="1" applyAlignment="1"/>
    <xf numFmtId="0" fontId="9" fillId="0" borderId="19" xfId="0" applyFont="1" applyFill="1" applyBorder="1" applyAlignment="1">
      <alignment horizontal="center" vertical="center"/>
    </xf>
    <xf numFmtId="0" fontId="12" fillId="0" borderId="17" xfId="0" applyFont="1" applyFill="1" applyBorder="1"/>
    <xf numFmtId="0" fontId="12" fillId="0" borderId="43" xfId="0" applyFont="1" applyFill="1" applyBorder="1" applyAlignment="1">
      <alignment horizontal="center" vertical="center"/>
    </xf>
    <xf numFmtId="0" fontId="12" fillId="0" borderId="27" xfId="0" applyFont="1" applyFill="1" applyBorder="1" applyAlignment="1">
      <alignment horizontal="center" vertical="center"/>
    </xf>
    <xf numFmtId="0" fontId="9" fillId="0" borderId="53" xfId="0" applyFont="1" applyFill="1" applyBorder="1" applyAlignment="1">
      <alignment horizontal="center" vertical="center"/>
    </xf>
    <xf numFmtId="0" fontId="12" fillId="0" borderId="35" xfId="0" applyFont="1" applyFill="1" applyBorder="1"/>
    <xf numFmtId="0" fontId="9" fillId="0" borderId="32" xfId="0" applyFont="1" applyFill="1" applyBorder="1" applyAlignment="1">
      <alignment horizontal="left" vertical="top"/>
    </xf>
    <xf numFmtId="0" fontId="9" fillId="0" borderId="30" xfId="0" applyFont="1" applyFill="1" applyBorder="1" applyAlignment="1">
      <alignment horizontal="center" vertical="center"/>
    </xf>
    <xf numFmtId="0" fontId="9" fillId="0" borderId="31" xfId="0" applyFont="1" applyFill="1" applyBorder="1" applyAlignment="1">
      <alignment horizontal="center" vertical="center"/>
    </xf>
    <xf numFmtId="0" fontId="9" fillId="0" borderId="93" xfId="0" applyFont="1" applyFill="1" applyBorder="1" applyAlignment="1">
      <alignment horizontal="center" vertical="center"/>
    </xf>
    <xf numFmtId="0" fontId="9" fillId="0" borderId="110" xfId="0" applyFont="1" applyFill="1" applyBorder="1" applyAlignment="1">
      <alignment horizontal="center" vertical="center"/>
    </xf>
    <xf numFmtId="0" fontId="9" fillId="0" borderId="66" xfId="0" applyFont="1" applyFill="1" applyBorder="1" applyAlignment="1">
      <alignment horizontal="center" vertical="center"/>
    </xf>
    <xf numFmtId="0" fontId="9" fillId="0" borderId="71" xfId="0" applyFont="1" applyFill="1" applyBorder="1" applyAlignment="1">
      <alignment horizontal="center" vertical="center"/>
    </xf>
    <xf numFmtId="0" fontId="9" fillId="0" borderId="33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34" xfId="0" applyFont="1" applyFill="1" applyBorder="1" applyAlignment="1">
      <alignment horizontal="center" vertical="center"/>
    </xf>
    <xf numFmtId="0" fontId="9" fillId="5" borderId="121" xfId="0" applyFont="1" applyFill="1" applyBorder="1" applyAlignment="1">
      <alignment horizontal="center" vertical="center"/>
    </xf>
    <xf numFmtId="0" fontId="9" fillId="5" borderId="99" xfId="0" applyFont="1" applyFill="1" applyBorder="1" applyAlignment="1">
      <alignment horizontal="center" vertical="center"/>
    </xf>
    <xf numFmtId="0" fontId="9" fillId="5" borderId="17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left" vertical="center"/>
    </xf>
    <xf numFmtId="0" fontId="7" fillId="2" borderId="0" xfId="1" applyFont="1" applyFill="1" applyBorder="1" applyAlignment="1">
      <alignment horizontal="left" vertical="center"/>
    </xf>
    <xf numFmtId="0" fontId="12" fillId="2" borderId="0" xfId="0" applyFont="1" applyFill="1"/>
    <xf numFmtId="0" fontId="12" fillId="2" borderId="41" xfId="0" applyFont="1" applyFill="1" applyBorder="1"/>
    <xf numFmtId="0" fontId="12" fillId="0" borderId="18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103" xfId="0" applyFont="1" applyBorder="1" applyAlignment="1">
      <alignment horizontal="center" vertical="center"/>
    </xf>
    <xf numFmtId="0" fontId="12" fillId="0" borderId="108" xfId="0" applyFont="1" applyBorder="1" applyAlignment="1">
      <alignment horizontal="center" vertical="center"/>
    </xf>
    <xf numFmtId="0" fontId="12" fillId="0" borderId="65" xfId="0" applyFont="1" applyBorder="1" applyAlignment="1">
      <alignment horizontal="center" vertical="center"/>
    </xf>
    <xf numFmtId="0" fontId="12" fillId="0" borderId="69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2" fillId="2" borderId="23" xfId="0" applyFont="1" applyFill="1" applyBorder="1"/>
    <xf numFmtId="0" fontId="12" fillId="0" borderId="24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12" fillId="0" borderId="104" xfId="0" applyFont="1" applyBorder="1" applyAlignment="1">
      <alignment horizontal="center" vertical="center"/>
    </xf>
    <xf numFmtId="0" fontId="12" fillId="0" borderId="109" xfId="0" applyFont="1" applyBorder="1" applyAlignment="1">
      <alignment horizontal="center" vertical="center"/>
    </xf>
    <xf numFmtId="0" fontId="12" fillId="0" borderId="60" xfId="0" applyFont="1" applyBorder="1" applyAlignment="1">
      <alignment horizontal="center" vertical="center"/>
    </xf>
    <xf numFmtId="0" fontId="12" fillId="0" borderId="70" xfId="0" applyFont="1" applyBorder="1" applyAlignment="1">
      <alignment horizontal="center" vertical="center"/>
    </xf>
    <xf numFmtId="0" fontId="12" fillId="0" borderId="26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0" fontId="12" fillId="0" borderId="84" xfId="0" applyFont="1" applyBorder="1" applyAlignment="1">
      <alignment horizontal="center" vertical="center"/>
    </xf>
    <xf numFmtId="0" fontId="9" fillId="2" borderId="29" xfId="0" applyFont="1" applyFill="1" applyBorder="1"/>
    <xf numFmtId="0" fontId="9" fillId="0" borderId="30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9" fillId="0" borderId="93" xfId="0" applyFont="1" applyBorder="1" applyAlignment="1">
      <alignment horizontal="center" vertical="center"/>
    </xf>
    <xf numFmtId="0" fontId="9" fillId="0" borderId="116" xfId="0" applyFont="1" applyBorder="1" applyAlignment="1">
      <alignment horizontal="center" vertical="center"/>
    </xf>
    <xf numFmtId="0" fontId="9" fillId="0" borderId="110" xfId="0" applyFont="1" applyBorder="1" applyAlignment="1">
      <alignment horizontal="center" vertical="center"/>
    </xf>
    <xf numFmtId="0" fontId="9" fillId="0" borderId="66" xfId="0" applyFont="1" applyBorder="1" applyAlignment="1">
      <alignment horizontal="center" vertical="center"/>
    </xf>
    <xf numFmtId="0" fontId="9" fillId="0" borderId="71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9" fillId="0" borderId="85" xfId="0" applyFont="1" applyBorder="1" applyAlignment="1">
      <alignment horizontal="center" vertical="center"/>
    </xf>
    <xf numFmtId="0" fontId="9" fillId="2" borderId="9" xfId="0" applyFont="1" applyFill="1" applyBorder="1" applyAlignment="1">
      <alignment vertical="center"/>
    </xf>
    <xf numFmtId="0" fontId="12" fillId="2" borderId="35" xfId="0" applyFont="1" applyFill="1" applyBorder="1"/>
    <xf numFmtId="0" fontId="9" fillId="0" borderId="36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9" fillId="0" borderId="45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111" xfId="0" applyFont="1" applyBorder="1" applyAlignment="1">
      <alignment horizontal="center" vertical="center"/>
    </xf>
    <xf numFmtId="0" fontId="9" fillId="0" borderId="67" xfId="0" applyFont="1" applyBorder="1" applyAlignment="1">
      <alignment horizontal="center" vertical="center"/>
    </xf>
    <xf numFmtId="0" fontId="9" fillId="0" borderId="72" xfId="0" applyFont="1" applyBorder="1" applyAlignment="1">
      <alignment horizontal="center" vertical="center"/>
    </xf>
    <xf numFmtId="0" fontId="9" fillId="0" borderId="38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12" fillId="2" borderId="17" xfId="0" applyFont="1" applyFill="1" applyBorder="1"/>
    <xf numFmtId="0" fontId="12" fillId="0" borderId="39" xfId="0" applyFont="1" applyBorder="1" applyAlignment="1">
      <alignment horizontal="center" vertical="center"/>
    </xf>
    <xf numFmtId="0" fontId="12" fillId="0" borderId="40" xfId="0" applyFont="1" applyBorder="1" applyAlignment="1">
      <alignment horizontal="center" vertical="center"/>
    </xf>
    <xf numFmtId="0" fontId="12" fillId="0" borderId="105" xfId="0" applyFont="1" applyBorder="1" applyAlignment="1">
      <alignment horizontal="center" vertical="center"/>
    </xf>
    <xf numFmtId="0" fontId="12" fillId="0" borderId="112" xfId="0" applyFont="1" applyBorder="1" applyAlignment="1">
      <alignment horizontal="center" vertical="center"/>
    </xf>
    <xf numFmtId="0" fontId="12" fillId="0" borderId="59" xfId="0" applyFont="1" applyBorder="1" applyAlignment="1">
      <alignment horizontal="center" vertical="center"/>
    </xf>
    <xf numFmtId="0" fontId="12" fillId="0" borderId="73" xfId="0" applyFont="1" applyBorder="1" applyAlignment="1">
      <alignment horizontal="center" vertical="center"/>
    </xf>
    <xf numFmtId="0" fontId="12" fillId="0" borderId="42" xfId="0" applyFont="1" applyBorder="1" applyAlignment="1">
      <alignment horizontal="center" vertical="center"/>
    </xf>
    <xf numFmtId="0" fontId="12" fillId="0" borderId="86" xfId="0" applyFont="1" applyBorder="1" applyAlignment="1">
      <alignment horizontal="center" vertical="center"/>
    </xf>
    <xf numFmtId="0" fontId="9" fillId="2" borderId="93" xfId="0" applyFont="1" applyFill="1" applyBorder="1"/>
    <xf numFmtId="0" fontId="9" fillId="5" borderId="98" xfId="0" applyFont="1" applyFill="1" applyBorder="1" applyAlignment="1">
      <alignment horizontal="center" vertical="center"/>
    </xf>
    <xf numFmtId="0" fontId="9" fillId="5" borderId="106" xfId="0" applyFont="1" applyFill="1" applyBorder="1" applyAlignment="1">
      <alignment horizontal="center" vertical="center"/>
    </xf>
    <xf numFmtId="0" fontId="9" fillId="5" borderId="113" xfId="0" applyFont="1" applyFill="1" applyBorder="1" applyAlignment="1">
      <alignment horizontal="center" vertical="center"/>
    </xf>
    <xf numFmtId="0" fontId="9" fillId="5" borderId="62" xfId="0" applyFont="1" applyFill="1" applyBorder="1" applyAlignment="1">
      <alignment horizontal="center" vertical="center"/>
    </xf>
    <xf numFmtId="0" fontId="9" fillId="5" borderId="76" xfId="0" applyFont="1" applyFill="1" applyBorder="1" applyAlignment="1">
      <alignment horizontal="center" vertical="center"/>
    </xf>
    <xf numFmtId="0" fontId="9" fillId="5" borderId="77" xfId="0" applyFont="1" applyFill="1" applyBorder="1" applyAlignment="1">
      <alignment horizontal="center" vertical="center"/>
    </xf>
    <xf numFmtId="0" fontId="9" fillId="5" borderId="100" xfId="0" applyFont="1" applyFill="1" applyBorder="1" applyAlignment="1">
      <alignment horizontal="center" vertical="center"/>
    </xf>
    <xf numFmtId="0" fontId="12" fillId="0" borderId="128" xfId="0" applyFont="1" applyFill="1" applyBorder="1" applyAlignment="1">
      <alignment horizontal="center" vertical="center"/>
    </xf>
    <xf numFmtId="0" fontId="9" fillId="0" borderId="128" xfId="0" applyFont="1" applyFill="1" applyBorder="1" applyAlignment="1">
      <alignment horizontal="center"/>
    </xf>
    <xf numFmtId="0" fontId="12" fillId="0" borderId="23" xfId="0" applyFont="1" applyFill="1" applyBorder="1" applyAlignment="1">
      <alignment horizontal="left" vertical="top"/>
    </xf>
    <xf numFmtId="0" fontId="9" fillId="0" borderId="29" xfId="0" applyFont="1" applyFill="1" applyBorder="1" applyAlignment="1"/>
    <xf numFmtId="0" fontId="12" fillId="0" borderId="55" xfId="0" applyFont="1" applyFill="1" applyBorder="1"/>
    <xf numFmtId="0" fontId="9" fillId="0" borderId="118" xfId="0" applyFont="1" applyFill="1" applyBorder="1" applyAlignment="1">
      <alignment horizontal="center" vertical="center"/>
    </xf>
    <xf numFmtId="0" fontId="12" fillId="2" borderId="83" xfId="0" applyFont="1" applyFill="1" applyBorder="1"/>
    <xf numFmtId="0" fontId="9" fillId="0" borderId="9" xfId="0" applyFont="1" applyFill="1" applyBorder="1" applyAlignment="1">
      <alignment horizontal="left" vertical="center"/>
    </xf>
    <xf numFmtId="0" fontId="12" fillId="0" borderId="17" xfId="0" applyFont="1" applyFill="1" applyBorder="1" applyAlignment="1"/>
    <xf numFmtId="0" fontId="9" fillId="0" borderId="85" xfId="0" applyFont="1" applyFill="1" applyBorder="1" applyAlignment="1">
      <alignment horizontal="center" vertical="center"/>
    </xf>
    <xf numFmtId="0" fontId="9" fillId="0" borderId="122" xfId="0" applyFont="1" applyFill="1" applyBorder="1" applyAlignment="1">
      <alignment horizontal="left" vertical="center"/>
    </xf>
    <xf numFmtId="0" fontId="12" fillId="0" borderId="124" xfId="0" applyFont="1" applyFill="1" applyBorder="1" applyAlignment="1">
      <alignment horizontal="left" vertical="top"/>
    </xf>
    <xf numFmtId="0" fontId="9" fillId="0" borderId="125" xfId="0" applyFont="1" applyFill="1" applyBorder="1" applyAlignment="1">
      <alignment horizontal="center" vertical="center"/>
    </xf>
    <xf numFmtId="0" fontId="9" fillId="0" borderId="123" xfId="0" applyFont="1" applyFill="1" applyBorder="1" applyAlignment="1">
      <alignment horizontal="center" vertical="center"/>
    </xf>
    <xf numFmtId="0" fontId="9" fillId="0" borderId="124" xfId="0" applyFont="1" applyFill="1" applyBorder="1" applyAlignment="1">
      <alignment horizontal="center" vertical="center"/>
    </xf>
    <xf numFmtId="0" fontId="12" fillId="0" borderId="43" xfId="0" applyFont="1" applyBorder="1" applyAlignment="1">
      <alignment horizontal="center" vertical="center"/>
    </xf>
    <xf numFmtId="0" fontId="9" fillId="2" borderId="29" xfId="0" applyFont="1" applyFill="1" applyBorder="1" applyAlignment="1">
      <alignment horizontal="left" vertical="top"/>
    </xf>
    <xf numFmtId="0" fontId="9" fillId="0" borderId="50" xfId="0" applyFont="1" applyBorder="1" applyAlignment="1">
      <alignment horizontal="center" vertical="center"/>
    </xf>
    <xf numFmtId="0" fontId="9" fillId="0" borderId="89" xfId="0" applyFont="1" applyBorder="1" applyAlignment="1">
      <alignment horizontal="center" vertical="center"/>
    </xf>
    <xf numFmtId="0" fontId="9" fillId="0" borderId="51" xfId="0" applyFont="1" applyBorder="1" applyAlignment="1">
      <alignment horizontal="center" vertical="center"/>
    </xf>
    <xf numFmtId="0" fontId="9" fillId="0" borderId="44" xfId="0" applyFont="1" applyBorder="1" applyAlignment="1">
      <alignment horizontal="center" vertical="center"/>
    </xf>
    <xf numFmtId="0" fontId="9" fillId="0" borderId="115" xfId="0" applyFont="1" applyBorder="1" applyAlignment="1">
      <alignment horizontal="center" vertical="center"/>
    </xf>
    <xf numFmtId="0" fontId="9" fillId="0" borderId="61" xfId="0" applyFont="1" applyBorder="1" applyAlignment="1">
      <alignment horizontal="center" vertical="center"/>
    </xf>
    <xf numFmtId="0" fontId="9" fillId="0" borderId="75" xfId="0" applyFont="1" applyBorder="1" applyAlignment="1">
      <alignment horizontal="center" vertical="center"/>
    </xf>
    <xf numFmtId="0" fontId="9" fillId="0" borderId="52" xfId="0" applyFont="1" applyBorder="1" applyAlignment="1">
      <alignment horizontal="center" vertical="center"/>
    </xf>
    <xf numFmtId="0" fontId="9" fillId="0" borderId="53" xfId="0" applyFont="1" applyBorder="1" applyAlignment="1">
      <alignment horizontal="center" vertical="center"/>
    </xf>
    <xf numFmtId="0" fontId="12" fillId="0" borderId="90" xfId="0" applyFont="1" applyBorder="1" applyAlignment="1">
      <alignment horizontal="center" vertical="center"/>
    </xf>
    <xf numFmtId="0" fontId="12" fillId="2" borderId="23" xfId="0" applyFont="1" applyFill="1" applyBorder="1" applyAlignment="1">
      <alignment horizontal="left" vertical="top"/>
    </xf>
    <xf numFmtId="0" fontId="12" fillId="0" borderId="91" xfId="0" applyFont="1" applyBorder="1" applyAlignment="1">
      <alignment horizontal="center" vertical="center"/>
    </xf>
    <xf numFmtId="0" fontId="9" fillId="2" borderId="9" xfId="0" applyFont="1" applyFill="1" applyBorder="1" applyAlignment="1">
      <alignment horizontal="left" vertical="center"/>
    </xf>
    <xf numFmtId="0" fontId="12" fillId="0" borderId="76" xfId="0" applyFont="1" applyBorder="1" applyAlignment="1">
      <alignment horizontal="center" vertical="center"/>
    </xf>
    <xf numFmtId="0" fontId="12" fillId="0" borderId="77" xfId="0" applyFont="1" applyBorder="1" applyAlignment="1">
      <alignment horizontal="center" vertical="center"/>
    </xf>
    <xf numFmtId="0" fontId="12" fillId="0" borderId="113" xfId="0" applyFont="1" applyBorder="1" applyAlignment="1">
      <alignment horizontal="center" vertical="center"/>
    </xf>
    <xf numFmtId="0" fontId="12" fillId="0" borderId="62" xfId="0" applyFont="1" applyBorder="1" applyAlignment="1">
      <alignment horizontal="center" vertical="center"/>
    </xf>
    <xf numFmtId="0" fontId="12" fillId="0" borderId="58" xfId="0" applyFont="1" applyBorder="1" applyAlignment="1">
      <alignment horizontal="center" vertical="center"/>
    </xf>
    <xf numFmtId="0" fontId="12" fillId="2" borderId="55" xfId="0" applyFont="1" applyFill="1" applyBorder="1"/>
    <xf numFmtId="0" fontId="9" fillId="0" borderId="118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8" fillId="2" borderId="0" xfId="0" applyFont="1" applyFill="1" applyBorder="1"/>
    <xf numFmtId="0" fontId="8" fillId="0" borderId="0" xfId="0" applyFont="1" applyFill="1" applyBorder="1"/>
    <xf numFmtId="10" fontId="12" fillId="0" borderId="0" xfId="0" applyNumberFormat="1" applyFont="1" applyFill="1" applyBorder="1" applyAlignment="1">
      <alignment horizontal="center" vertical="center"/>
    </xf>
    <xf numFmtId="0" fontId="12" fillId="2" borderId="23" xfId="0" applyFont="1" applyFill="1" applyBorder="1" applyAlignment="1">
      <alignment wrapText="1"/>
    </xf>
    <xf numFmtId="0" fontId="9" fillId="0" borderId="87" xfId="0" applyFont="1" applyBorder="1" applyAlignment="1">
      <alignment horizontal="center" vertical="center"/>
    </xf>
    <xf numFmtId="0" fontId="12" fillId="2" borderId="17" xfId="0" applyFont="1" applyFill="1" applyBorder="1" applyAlignment="1">
      <alignment wrapText="1"/>
    </xf>
    <xf numFmtId="0" fontId="12" fillId="2" borderId="35" xfId="0" applyFont="1" applyFill="1" applyBorder="1" applyAlignment="1"/>
    <xf numFmtId="0" fontId="9" fillId="2" borderId="32" xfId="0" applyFont="1" applyFill="1" applyBorder="1" applyAlignment="1">
      <alignment horizontal="left" vertical="top"/>
    </xf>
    <xf numFmtId="0" fontId="9" fillId="0" borderId="46" xfId="0" applyFont="1" applyFill="1" applyBorder="1" applyAlignment="1">
      <alignment horizontal="left" vertical="center"/>
    </xf>
    <xf numFmtId="0" fontId="12" fillId="0" borderId="94" xfId="0" applyFont="1" applyFill="1" applyBorder="1"/>
    <xf numFmtId="0" fontId="9" fillId="0" borderId="36" xfId="0" applyFont="1" applyFill="1" applyBorder="1" applyAlignment="1">
      <alignment horizontal="left" vertical="center"/>
    </xf>
    <xf numFmtId="0" fontId="12" fillId="0" borderId="45" xfId="0" applyFont="1" applyFill="1" applyBorder="1"/>
    <xf numFmtId="0" fontId="9" fillId="0" borderId="117" xfId="0" applyFont="1" applyFill="1" applyBorder="1" applyAlignment="1">
      <alignment horizontal="center" vertical="center"/>
    </xf>
    <xf numFmtId="0" fontId="9" fillId="0" borderId="29" xfId="0" applyFont="1" applyFill="1" applyBorder="1"/>
    <xf numFmtId="0" fontId="9" fillId="0" borderId="54" xfId="0" applyFont="1" applyFill="1" applyBorder="1" applyAlignment="1">
      <alignment horizontal="left" vertical="center"/>
    </xf>
    <xf numFmtId="0" fontId="12" fillId="0" borderId="55" xfId="0" applyFont="1" applyFill="1" applyBorder="1" applyAlignment="1">
      <alignment horizontal="left" vertical="top"/>
    </xf>
    <xf numFmtId="0" fontId="9" fillId="0" borderId="54" xfId="0" applyFont="1" applyFill="1" applyBorder="1" applyAlignment="1">
      <alignment horizontal="center" vertical="center"/>
    </xf>
    <xf numFmtId="0" fontId="9" fillId="0" borderId="56" xfId="0" applyFont="1" applyFill="1" applyBorder="1" applyAlignment="1">
      <alignment horizontal="center" vertical="center"/>
    </xf>
    <xf numFmtId="0" fontId="9" fillId="0" borderId="107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63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9" fillId="0" borderId="119" xfId="0" applyFont="1" applyFill="1" applyBorder="1" applyAlignment="1">
      <alignment horizontal="center" vertical="center"/>
    </xf>
    <xf numFmtId="0" fontId="9" fillId="0" borderId="88" xfId="0" applyFont="1" applyFill="1" applyBorder="1" applyAlignment="1">
      <alignment horizontal="center" vertical="center"/>
    </xf>
    <xf numFmtId="0" fontId="12" fillId="2" borderId="48" xfId="0" applyFont="1" applyFill="1" applyBorder="1"/>
    <xf numFmtId="0" fontId="9" fillId="0" borderId="46" xfId="0" applyFont="1" applyBorder="1" applyAlignment="1">
      <alignment horizontal="center" vertical="center"/>
    </xf>
    <xf numFmtId="0" fontId="9" fillId="0" borderId="47" xfId="0" applyFont="1" applyBorder="1" applyAlignment="1">
      <alignment horizontal="center" vertical="center"/>
    </xf>
    <xf numFmtId="0" fontId="9" fillId="0" borderId="94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9" fillId="0" borderId="114" xfId="0" applyFont="1" applyBorder="1" applyAlignment="1">
      <alignment horizontal="center" vertical="center"/>
    </xf>
    <xf numFmtId="0" fontId="9" fillId="0" borderId="68" xfId="0" applyFont="1" applyBorder="1" applyAlignment="1">
      <alignment horizontal="center" vertical="center"/>
    </xf>
    <xf numFmtId="0" fontId="9" fillId="0" borderId="74" xfId="0" applyFont="1" applyBorder="1" applyAlignment="1">
      <alignment horizontal="center" vertical="center"/>
    </xf>
    <xf numFmtId="0" fontId="9" fillId="0" borderId="49" xfId="0" applyFont="1" applyBorder="1" applyAlignment="1">
      <alignment horizontal="center" vertical="center"/>
    </xf>
    <xf numFmtId="0" fontId="9" fillId="0" borderId="57" xfId="0" applyFont="1" applyBorder="1" applyAlignment="1">
      <alignment horizontal="center" vertical="center"/>
    </xf>
    <xf numFmtId="0" fontId="12" fillId="0" borderId="31" xfId="0" applyFont="1" applyBorder="1" applyAlignment="1">
      <alignment horizontal="center" vertical="center"/>
    </xf>
    <xf numFmtId="0" fontId="12" fillId="2" borderId="17" xfId="0" applyFont="1" applyFill="1" applyBorder="1" applyAlignment="1"/>
    <xf numFmtId="0" fontId="12" fillId="2" borderId="35" xfId="0" applyFont="1" applyFill="1" applyBorder="1" applyAlignment="1">
      <alignment horizontal="left" vertical="top"/>
    </xf>
    <xf numFmtId="0" fontId="9" fillId="2" borderId="32" xfId="0" applyFont="1" applyFill="1" applyBorder="1" applyAlignment="1">
      <alignment vertical="top"/>
    </xf>
    <xf numFmtId="0" fontId="8" fillId="0" borderId="0" xfId="0" applyFont="1" applyFill="1"/>
    <xf numFmtId="0" fontId="12" fillId="0" borderId="126" xfId="0" applyFont="1" applyFill="1" applyBorder="1" applyAlignment="1">
      <alignment horizontal="center" vertical="center"/>
    </xf>
    <xf numFmtId="0" fontId="9" fillId="0" borderId="126" xfId="0" applyFont="1" applyFill="1" applyBorder="1" applyAlignment="1">
      <alignment horizontal="center"/>
    </xf>
    <xf numFmtId="10" fontId="12" fillId="0" borderId="126" xfId="0" applyNumberFormat="1" applyFont="1" applyFill="1" applyBorder="1" applyAlignment="1">
      <alignment horizontal="center" vertical="center"/>
    </xf>
    <xf numFmtId="0" fontId="12" fillId="2" borderId="131" xfId="1" applyFont="1" applyFill="1" applyBorder="1" applyAlignment="1">
      <alignment horizontal="center" vertical="center"/>
    </xf>
    <xf numFmtId="0" fontId="12" fillId="2" borderId="132" xfId="1" applyFont="1" applyFill="1" applyBorder="1" applyAlignment="1">
      <alignment horizontal="center" vertical="center"/>
    </xf>
    <xf numFmtId="0" fontId="12" fillId="2" borderId="133" xfId="1" applyFont="1" applyFill="1" applyBorder="1" applyAlignment="1">
      <alignment horizontal="center" vertical="center"/>
    </xf>
    <xf numFmtId="0" fontId="12" fillId="2" borderId="140" xfId="1" applyFont="1" applyFill="1" applyBorder="1" applyAlignment="1">
      <alignment horizontal="center" vertical="center"/>
    </xf>
    <xf numFmtId="0" fontId="12" fillId="2" borderId="134" xfId="1" applyFont="1" applyFill="1" applyBorder="1" applyAlignment="1">
      <alignment horizontal="center" vertical="center"/>
    </xf>
    <xf numFmtId="0" fontId="12" fillId="2" borderId="135" xfId="1" applyFont="1" applyFill="1" applyBorder="1" applyAlignment="1">
      <alignment horizontal="center" vertical="center"/>
    </xf>
    <xf numFmtId="0" fontId="12" fillId="2" borderId="136" xfId="1" applyFont="1" applyFill="1" applyBorder="1" applyAlignment="1">
      <alignment horizontal="center" vertical="center"/>
    </xf>
    <xf numFmtId="0" fontId="12" fillId="2" borderId="141" xfId="1" applyFont="1" applyFill="1" applyBorder="1" applyAlignment="1">
      <alignment horizontal="center" vertical="center"/>
    </xf>
    <xf numFmtId="0" fontId="12" fillId="2" borderId="149" xfId="1" applyFont="1" applyFill="1" applyBorder="1" applyAlignment="1">
      <alignment horizontal="center" vertical="center"/>
    </xf>
    <xf numFmtId="0" fontId="12" fillId="2" borderId="1" xfId="1" applyFont="1" applyFill="1" applyBorder="1" applyAlignment="1">
      <alignment horizontal="center" vertical="center"/>
    </xf>
    <xf numFmtId="0" fontId="12" fillId="2" borderId="2" xfId="1" applyFont="1" applyFill="1" applyBorder="1" applyAlignment="1">
      <alignment horizontal="center" vertical="center"/>
    </xf>
    <xf numFmtId="0" fontId="12" fillId="2" borderId="150" xfId="1" applyFont="1" applyFill="1" applyBorder="1" applyAlignment="1">
      <alignment horizontal="center" vertical="center"/>
    </xf>
    <xf numFmtId="0" fontId="8" fillId="6" borderId="9" xfId="1" applyFont="1" applyFill="1" applyBorder="1" applyAlignment="1">
      <alignment horizontal="center"/>
    </xf>
    <xf numFmtId="0" fontId="7" fillId="2" borderId="9" xfId="0" applyFont="1" applyFill="1" applyBorder="1" applyAlignment="1">
      <alignment vertical="center"/>
    </xf>
    <xf numFmtId="0" fontId="7" fillId="2" borderId="10" xfId="0" applyFont="1" applyFill="1" applyBorder="1" applyAlignment="1">
      <alignment vertical="center"/>
    </xf>
    <xf numFmtId="0" fontId="14" fillId="2" borderId="0" xfId="0" applyFont="1" applyFill="1"/>
    <xf numFmtId="0" fontId="15" fillId="2" borderId="0" xfId="0" applyFont="1" applyFill="1"/>
    <xf numFmtId="0" fontId="16" fillId="2" borderId="153" xfId="0" applyFont="1" applyFill="1" applyBorder="1"/>
    <xf numFmtId="0" fontId="4" fillId="2" borderId="156" xfId="0" applyFont="1" applyFill="1" applyBorder="1" applyAlignment="1">
      <alignment wrapText="1"/>
    </xf>
    <xf numFmtId="0" fontId="4" fillId="2" borderId="154" xfId="0" applyFont="1" applyFill="1" applyBorder="1" applyAlignment="1">
      <alignment wrapText="1"/>
    </xf>
    <xf numFmtId="0" fontId="12" fillId="0" borderId="77" xfId="0" applyFont="1" applyFill="1" applyBorder="1" applyAlignment="1">
      <alignment horizontal="center" vertical="center"/>
    </xf>
    <xf numFmtId="10" fontId="5" fillId="5" borderId="50" xfId="0" applyNumberFormat="1" applyFont="1" applyFill="1" applyBorder="1" applyAlignment="1">
      <alignment horizontal="center" vertical="center"/>
    </xf>
    <xf numFmtId="10" fontId="5" fillId="5" borderId="89" xfId="0" applyNumberFormat="1" applyFont="1" applyFill="1" applyBorder="1" applyAlignment="1">
      <alignment horizontal="center" vertical="center"/>
    </xf>
    <xf numFmtId="10" fontId="5" fillId="5" borderId="51" xfId="0" applyNumberFormat="1" applyFont="1" applyFill="1" applyBorder="1" applyAlignment="1">
      <alignment horizontal="center" vertical="center"/>
    </xf>
    <xf numFmtId="10" fontId="5" fillId="5" borderId="44" xfId="0" applyNumberFormat="1" applyFont="1" applyFill="1" applyBorder="1" applyAlignment="1">
      <alignment horizontal="center" vertical="center"/>
    </xf>
    <xf numFmtId="10" fontId="5" fillId="5" borderId="29" xfId="0" applyNumberFormat="1" applyFont="1" applyFill="1" applyBorder="1" applyAlignment="1">
      <alignment horizontal="center" vertical="center"/>
    </xf>
    <xf numFmtId="10" fontId="5" fillId="5" borderId="102" xfId="0" applyNumberFormat="1" applyFont="1" applyFill="1" applyBorder="1" applyAlignment="1">
      <alignment horizontal="center" vertical="center"/>
    </xf>
    <xf numFmtId="10" fontId="5" fillId="2" borderId="144" xfId="1" applyNumberFormat="1" applyFont="1" applyFill="1" applyBorder="1" applyAlignment="1">
      <alignment horizontal="center" vertical="center"/>
    </xf>
    <xf numFmtId="10" fontId="5" fillId="2" borderId="145" xfId="1" applyNumberFormat="1" applyFont="1" applyFill="1" applyBorder="1" applyAlignment="1">
      <alignment horizontal="center" vertical="center"/>
    </xf>
    <xf numFmtId="10" fontId="5" fillId="2" borderId="146" xfId="1" applyNumberFormat="1" applyFont="1" applyFill="1" applyBorder="1" applyAlignment="1">
      <alignment horizontal="center" vertical="center"/>
    </xf>
    <xf numFmtId="10" fontId="5" fillId="2" borderId="147" xfId="1" applyNumberFormat="1" applyFont="1" applyFill="1" applyBorder="1" applyAlignment="1">
      <alignment horizontal="center" vertical="center"/>
    </xf>
    <xf numFmtId="10" fontId="5" fillId="2" borderId="134" xfId="1" applyNumberFormat="1" applyFont="1" applyFill="1" applyBorder="1" applyAlignment="1">
      <alignment horizontal="center" vertical="center"/>
    </xf>
    <xf numFmtId="10" fontId="5" fillId="2" borderId="135" xfId="1" applyNumberFormat="1" applyFont="1" applyFill="1" applyBorder="1" applyAlignment="1">
      <alignment horizontal="center" vertical="center"/>
    </xf>
    <xf numFmtId="10" fontId="5" fillId="2" borderId="136" xfId="1" applyNumberFormat="1" applyFont="1" applyFill="1" applyBorder="1" applyAlignment="1">
      <alignment horizontal="center" vertical="center"/>
    </xf>
    <xf numFmtId="10" fontId="5" fillId="2" borderId="141" xfId="1" applyNumberFormat="1" applyFont="1" applyFill="1" applyBorder="1" applyAlignment="1">
      <alignment horizontal="center" vertical="center"/>
    </xf>
    <xf numFmtId="0" fontId="10" fillId="0" borderId="130" xfId="0" applyFont="1" applyBorder="1" applyAlignment="1">
      <alignment horizontal="center"/>
    </xf>
    <xf numFmtId="10" fontId="5" fillId="2" borderId="149" xfId="1" applyNumberFormat="1" applyFont="1" applyFill="1" applyBorder="1" applyAlignment="1">
      <alignment horizontal="center" vertical="center"/>
    </xf>
    <xf numFmtId="10" fontId="5" fillId="2" borderId="1" xfId="1" applyNumberFormat="1" applyFont="1" applyFill="1" applyBorder="1" applyAlignment="1">
      <alignment horizontal="center" vertical="center"/>
    </xf>
    <xf numFmtId="10" fontId="5" fillId="2" borderId="2" xfId="1" applyNumberFormat="1" applyFont="1" applyFill="1" applyBorder="1" applyAlignment="1">
      <alignment horizontal="center" vertical="center"/>
    </xf>
    <xf numFmtId="10" fontId="5" fillId="2" borderId="150" xfId="1" applyNumberFormat="1" applyFont="1" applyFill="1" applyBorder="1" applyAlignment="1">
      <alignment horizontal="center" vertical="center"/>
    </xf>
    <xf numFmtId="10" fontId="5" fillId="2" borderId="137" xfId="1" applyNumberFormat="1" applyFont="1" applyFill="1" applyBorder="1" applyAlignment="1">
      <alignment horizontal="center" vertical="center"/>
    </xf>
    <xf numFmtId="10" fontId="5" fillId="2" borderId="138" xfId="1" applyNumberFormat="1" applyFont="1" applyFill="1" applyBorder="1" applyAlignment="1">
      <alignment horizontal="center" vertical="center"/>
    </xf>
    <xf numFmtId="10" fontId="5" fillId="2" borderId="139" xfId="1" applyNumberFormat="1" applyFont="1" applyFill="1" applyBorder="1" applyAlignment="1">
      <alignment horizontal="center" vertical="center"/>
    </xf>
    <xf numFmtId="10" fontId="5" fillId="2" borderId="142" xfId="1" applyNumberFormat="1" applyFont="1" applyFill="1" applyBorder="1" applyAlignment="1">
      <alignment horizontal="center" vertical="center"/>
    </xf>
    <xf numFmtId="0" fontId="17" fillId="2" borderId="0" xfId="1" applyFont="1" applyFill="1"/>
    <xf numFmtId="0" fontId="12" fillId="2" borderId="157" xfId="1" applyFont="1" applyFill="1" applyBorder="1" applyAlignment="1">
      <alignment horizontal="center" vertical="center"/>
    </xf>
    <xf numFmtId="10" fontId="5" fillId="2" borderId="157" xfId="1" applyNumberFormat="1" applyFont="1" applyFill="1" applyBorder="1" applyAlignment="1">
      <alignment horizontal="center" vertical="center"/>
    </xf>
    <xf numFmtId="0" fontId="9" fillId="4" borderId="158" xfId="1" applyFont="1" applyFill="1" applyBorder="1" applyAlignment="1">
      <alignment horizontal="center" vertical="center"/>
    </xf>
    <xf numFmtId="0" fontId="9" fillId="4" borderId="159" xfId="1" applyFont="1" applyFill="1" applyBorder="1" applyAlignment="1">
      <alignment horizontal="center" vertical="center"/>
    </xf>
    <xf numFmtId="0" fontId="9" fillId="4" borderId="160" xfId="1" applyFont="1" applyFill="1" applyBorder="1" applyAlignment="1">
      <alignment horizontal="center" vertical="center"/>
    </xf>
    <xf numFmtId="0" fontId="9" fillId="4" borderId="161" xfId="1" applyFont="1" applyFill="1" applyBorder="1" applyAlignment="1">
      <alignment horizontal="center" vertical="center"/>
    </xf>
    <xf numFmtId="0" fontId="10" fillId="3" borderId="78" xfId="1" applyFont="1" applyFill="1" applyBorder="1" applyAlignment="1">
      <alignment horizontal="center" vertical="center" wrapText="1"/>
    </xf>
    <xf numFmtId="0" fontId="18" fillId="2" borderId="154" xfId="0" applyFont="1" applyFill="1" applyBorder="1" applyAlignment="1">
      <alignment wrapText="1"/>
    </xf>
    <xf numFmtId="0" fontId="18" fillId="2" borderId="155" xfId="0" applyFont="1" applyFill="1" applyBorder="1" applyAlignment="1">
      <alignment wrapText="1"/>
    </xf>
    <xf numFmtId="0" fontId="7" fillId="2" borderId="10" xfId="0" applyFont="1" applyFill="1" applyBorder="1" applyAlignment="1">
      <alignment horizontal="left" vertical="center"/>
    </xf>
    <xf numFmtId="0" fontId="7" fillId="2" borderId="10" xfId="0" applyFont="1" applyFill="1" applyBorder="1" applyAlignment="1">
      <alignment horizontal="left" vertical="center"/>
    </xf>
    <xf numFmtId="0" fontId="7" fillId="2" borderId="10" xfId="0" applyFont="1" applyFill="1" applyBorder="1" applyAlignment="1">
      <alignment horizontal="left" vertical="center"/>
    </xf>
    <xf numFmtId="0" fontId="10" fillId="3" borderId="6" xfId="1" applyFont="1" applyFill="1" applyBorder="1" applyAlignment="1">
      <alignment horizontal="center" vertical="center" wrapText="1"/>
    </xf>
    <xf numFmtId="0" fontId="10" fillId="3" borderId="78" xfId="1" applyFont="1" applyFill="1" applyBorder="1" applyAlignment="1">
      <alignment horizontal="center" vertical="center" wrapText="1"/>
    </xf>
    <xf numFmtId="0" fontId="9" fillId="0" borderId="28" xfId="0" applyFont="1" applyFill="1" applyBorder="1" applyAlignment="1">
      <alignment horizontal="left" vertical="center"/>
    </xf>
    <xf numFmtId="0" fontId="9" fillId="0" borderId="22" xfId="0" applyFont="1" applyFill="1" applyBorder="1" applyAlignment="1">
      <alignment vertical="center"/>
    </xf>
    <xf numFmtId="0" fontId="9" fillId="2" borderId="22" xfId="0" applyFont="1" applyFill="1" applyBorder="1" applyAlignment="1">
      <alignment horizontal="left" vertical="center"/>
    </xf>
    <xf numFmtId="0" fontId="9" fillId="2" borderId="28" xfId="0" applyFont="1" applyFill="1" applyBorder="1" applyAlignment="1">
      <alignment horizontal="left" vertical="center"/>
    </xf>
    <xf numFmtId="0" fontId="7" fillId="2" borderId="10" xfId="0" applyFont="1" applyFill="1" applyBorder="1" applyAlignment="1">
      <alignment horizontal="left" vertical="center"/>
    </xf>
    <xf numFmtId="0" fontId="10" fillId="3" borderId="6" xfId="1" applyFont="1" applyFill="1" applyBorder="1" applyAlignment="1">
      <alignment horizontal="center" vertical="center" wrapText="1"/>
    </xf>
    <xf numFmtId="0" fontId="10" fillId="3" borderId="78" xfId="1" applyFont="1" applyFill="1" applyBorder="1" applyAlignment="1">
      <alignment horizontal="center" vertical="center" wrapText="1"/>
    </xf>
    <xf numFmtId="0" fontId="12" fillId="5" borderId="82" xfId="1" applyFont="1" applyFill="1" applyBorder="1" applyAlignment="1">
      <alignment horizontal="center" vertical="center"/>
    </xf>
    <xf numFmtId="0" fontId="12" fillId="5" borderId="162" xfId="1" applyFont="1" applyFill="1" applyBorder="1" applyAlignment="1">
      <alignment horizontal="center" vertical="center"/>
    </xf>
    <xf numFmtId="10" fontId="5" fillId="5" borderId="36" xfId="0" applyNumberFormat="1" applyFont="1" applyFill="1" applyBorder="1" applyAlignment="1">
      <alignment horizontal="center" vertical="center"/>
    </xf>
    <xf numFmtId="10" fontId="5" fillId="5" borderId="37" xfId="0" applyNumberFormat="1" applyFont="1" applyFill="1" applyBorder="1" applyAlignment="1">
      <alignment horizontal="center" vertical="center"/>
    </xf>
    <xf numFmtId="0" fontId="10" fillId="3" borderId="3" xfId="1" applyFont="1" applyFill="1" applyBorder="1" applyAlignment="1">
      <alignment horizontal="center" vertical="center"/>
    </xf>
    <xf numFmtId="0" fontId="10" fillId="3" borderId="7" xfId="1" applyFont="1" applyFill="1" applyBorder="1" applyAlignment="1">
      <alignment horizontal="center" vertical="center"/>
    </xf>
    <xf numFmtId="0" fontId="9" fillId="3" borderId="120" xfId="0" applyFont="1" applyFill="1" applyBorder="1" applyAlignment="1">
      <alignment horizontal="center" vertical="center"/>
    </xf>
    <xf numFmtId="0" fontId="9" fillId="3" borderId="80" xfId="0" applyFont="1" applyFill="1" applyBorder="1" applyAlignment="1">
      <alignment horizontal="center" vertical="center"/>
    </xf>
    <xf numFmtId="0" fontId="9" fillId="3" borderId="95" xfId="0" applyFont="1" applyFill="1" applyBorder="1" applyAlignment="1">
      <alignment horizontal="center" vertical="center"/>
    </xf>
    <xf numFmtId="0" fontId="9" fillId="0" borderId="22" xfId="0" applyFont="1" applyFill="1" applyBorder="1" applyAlignment="1">
      <alignment horizontal="left" vertical="center"/>
    </xf>
    <xf numFmtId="0" fontId="9" fillId="0" borderId="28" xfId="0" applyFont="1" applyFill="1" applyBorder="1" applyAlignment="1">
      <alignment horizontal="left" vertical="center"/>
    </xf>
    <xf numFmtId="0" fontId="9" fillId="0" borderId="16" xfId="0" applyFont="1" applyFill="1" applyBorder="1" applyAlignment="1">
      <alignment vertical="center"/>
    </xf>
    <xf numFmtId="0" fontId="9" fillId="0" borderId="22" xfId="0" applyFont="1" applyFill="1" applyBorder="1" applyAlignment="1">
      <alignment vertical="center"/>
    </xf>
    <xf numFmtId="0" fontId="9" fillId="0" borderId="28" xfId="0" applyFont="1" applyFill="1" applyBorder="1" applyAlignment="1">
      <alignment vertical="center"/>
    </xf>
    <xf numFmtId="0" fontId="9" fillId="3" borderId="98" xfId="0" applyFont="1" applyFill="1" applyBorder="1" applyAlignment="1">
      <alignment horizontal="left"/>
    </xf>
    <xf numFmtId="0" fontId="9" fillId="3" borderId="17" xfId="0" applyFont="1" applyFill="1" applyBorder="1" applyAlignment="1">
      <alignment horizontal="left"/>
    </xf>
    <xf numFmtId="0" fontId="9" fillId="3" borderId="101" xfId="0" applyFont="1" applyFill="1" applyBorder="1" applyAlignment="1">
      <alignment horizontal="center"/>
    </xf>
    <xf numFmtId="0" fontId="9" fillId="3" borderId="87" xfId="0" applyFont="1" applyFill="1" applyBorder="1" applyAlignment="1">
      <alignment horizontal="center"/>
    </xf>
    <xf numFmtId="0" fontId="10" fillId="3" borderId="152" xfId="1" applyFont="1" applyFill="1" applyBorder="1" applyAlignment="1">
      <alignment horizontal="center" vertical="center" wrapText="1"/>
    </xf>
    <xf numFmtId="0" fontId="10" fillId="3" borderId="140" xfId="1" applyFont="1" applyFill="1" applyBorder="1" applyAlignment="1">
      <alignment horizontal="center" vertical="center" wrapText="1"/>
    </xf>
    <xf numFmtId="0" fontId="9" fillId="3" borderId="64" xfId="0" applyFont="1" applyFill="1" applyBorder="1" applyAlignment="1">
      <alignment horizontal="center" vertical="center"/>
    </xf>
    <xf numFmtId="0" fontId="9" fillId="3" borderId="13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0" fontId="10" fillId="3" borderId="12" xfId="1" applyFont="1" applyFill="1" applyBorder="1" applyAlignment="1">
      <alignment horizontal="center" vertical="center"/>
    </xf>
    <xf numFmtId="0" fontId="10" fillId="3" borderId="15" xfId="1" applyFont="1" applyFill="1" applyBorder="1" applyAlignment="1">
      <alignment horizontal="center" vertical="center"/>
    </xf>
    <xf numFmtId="0" fontId="10" fillId="3" borderId="8" xfId="1" applyFont="1" applyFill="1" applyBorder="1" applyAlignment="1">
      <alignment horizontal="center" vertical="center"/>
    </xf>
    <xf numFmtId="0" fontId="10" fillId="3" borderId="6" xfId="1" applyFont="1" applyFill="1" applyBorder="1" applyAlignment="1">
      <alignment horizontal="center" vertical="center"/>
    </xf>
    <xf numFmtId="0" fontId="10" fillId="3" borderId="119" xfId="1" applyFont="1" applyFill="1" applyBorder="1" applyAlignment="1">
      <alignment horizontal="center" vertical="center" textRotation="90" wrapText="1"/>
    </xf>
    <xf numFmtId="0" fontId="10" fillId="3" borderId="78" xfId="1" applyFont="1" applyFill="1" applyBorder="1" applyAlignment="1">
      <alignment horizontal="center" vertical="center" textRotation="90" wrapText="1"/>
    </xf>
    <xf numFmtId="0" fontId="10" fillId="3" borderId="4" xfId="1" applyFont="1" applyFill="1" applyBorder="1" applyAlignment="1">
      <alignment horizontal="center" vertical="center"/>
    </xf>
    <xf numFmtId="0" fontId="10" fillId="7" borderId="119" xfId="1" applyFont="1" applyFill="1" applyBorder="1" applyAlignment="1">
      <alignment horizontal="center" vertical="center" wrapText="1"/>
    </xf>
    <xf numFmtId="0" fontId="10" fillId="7" borderId="78" xfId="1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left" vertical="center"/>
    </xf>
    <xf numFmtId="0" fontId="7" fillId="2" borderId="10" xfId="0" applyFont="1" applyFill="1" applyBorder="1" applyAlignment="1">
      <alignment horizontal="left" vertical="center"/>
    </xf>
    <xf numFmtId="0" fontId="9" fillId="4" borderId="92" xfId="0" applyFont="1" applyFill="1" applyBorder="1" applyAlignment="1">
      <alignment horizontal="center" vertical="center"/>
    </xf>
    <xf numFmtId="0" fontId="9" fillId="4" borderId="22" xfId="0" applyFont="1" applyFill="1" applyBorder="1" applyAlignment="1">
      <alignment horizontal="center" vertical="center"/>
    </xf>
    <xf numFmtId="0" fontId="9" fillId="4" borderId="28" xfId="0" applyFont="1" applyFill="1" applyBorder="1" applyAlignment="1">
      <alignment horizontal="center" vertical="center"/>
    </xf>
    <xf numFmtId="0" fontId="9" fillId="2" borderId="22" xfId="0" applyFont="1" applyFill="1" applyBorder="1" applyAlignment="1">
      <alignment horizontal="left" vertical="center"/>
    </xf>
    <xf numFmtId="0" fontId="9" fillId="2" borderId="28" xfId="0" applyFont="1" applyFill="1" applyBorder="1" applyAlignment="1">
      <alignment horizontal="left" vertical="center"/>
    </xf>
    <xf numFmtId="0" fontId="9" fillId="2" borderId="16" xfId="0" applyFont="1" applyFill="1" applyBorder="1" applyAlignment="1">
      <alignment horizontal="left" vertical="center"/>
    </xf>
    <xf numFmtId="0" fontId="9" fillId="4" borderId="96" xfId="0" applyFont="1" applyFill="1" applyBorder="1" applyAlignment="1">
      <alignment horizontal="left"/>
    </xf>
    <xf numFmtId="0" fontId="9" fillId="4" borderId="97" xfId="0" applyFont="1" applyFill="1" applyBorder="1" applyAlignment="1">
      <alignment horizontal="left"/>
    </xf>
    <xf numFmtId="0" fontId="9" fillId="4" borderId="101" xfId="0" applyFont="1" applyFill="1" applyBorder="1" applyAlignment="1">
      <alignment horizontal="center"/>
    </xf>
    <xf numFmtId="0" fontId="9" fillId="4" borderId="102" xfId="0" applyFont="1" applyFill="1" applyBorder="1" applyAlignment="1">
      <alignment horizontal="center"/>
    </xf>
    <xf numFmtId="0" fontId="9" fillId="3" borderId="22" xfId="0" applyFont="1" applyFill="1" applyBorder="1" applyAlignment="1">
      <alignment horizontal="center" vertical="center"/>
    </xf>
    <xf numFmtId="0" fontId="9" fillId="3" borderId="28" xfId="0" applyFont="1" applyFill="1" applyBorder="1" applyAlignment="1">
      <alignment horizontal="center" vertical="center"/>
    </xf>
    <xf numFmtId="0" fontId="9" fillId="3" borderId="98" xfId="0" applyFont="1" applyFill="1" applyBorder="1"/>
    <xf numFmtId="0" fontId="9" fillId="3" borderId="17" xfId="0" applyFont="1" applyFill="1" applyBorder="1"/>
    <xf numFmtId="0" fontId="9" fillId="3" borderId="16" xfId="0" applyFont="1" applyFill="1" applyBorder="1" applyAlignment="1">
      <alignment horizontal="center" vertical="center"/>
    </xf>
    <xf numFmtId="0" fontId="9" fillId="0" borderId="16" xfId="0" applyFont="1" applyFill="1" applyBorder="1" applyAlignment="1">
      <alignment horizontal="left" vertical="center"/>
    </xf>
    <xf numFmtId="2" fontId="9" fillId="3" borderId="98" xfId="0" applyNumberFormat="1" applyFont="1" applyFill="1" applyBorder="1"/>
    <xf numFmtId="2" fontId="9" fillId="3" borderId="17" xfId="0" applyNumberFormat="1" applyFont="1" applyFill="1" applyBorder="1"/>
    <xf numFmtId="0" fontId="9" fillId="4" borderId="87" xfId="0" applyFont="1" applyFill="1" applyBorder="1" applyAlignment="1">
      <alignment horizontal="center"/>
    </xf>
    <xf numFmtId="0" fontId="9" fillId="4" borderId="127" xfId="0" applyFont="1" applyFill="1" applyBorder="1" applyAlignment="1">
      <alignment horizontal="center" vertical="center"/>
    </xf>
    <xf numFmtId="0" fontId="9" fillId="4" borderId="80" xfId="0" applyFont="1" applyFill="1" applyBorder="1" applyAlignment="1">
      <alignment horizontal="center" vertical="center"/>
    </xf>
    <xf numFmtId="0" fontId="9" fillId="4" borderId="95" xfId="0" applyFont="1" applyFill="1" applyBorder="1" applyAlignment="1">
      <alignment horizontal="center" vertical="center"/>
    </xf>
    <xf numFmtId="0" fontId="9" fillId="4" borderId="98" xfId="0" applyFont="1" applyFill="1" applyBorder="1" applyAlignment="1">
      <alignment horizontal="left"/>
    </xf>
    <xf numFmtId="0" fontId="9" fillId="4" borderId="17" xfId="0" applyFont="1" applyFill="1" applyBorder="1" applyAlignment="1">
      <alignment horizontal="left"/>
    </xf>
    <xf numFmtId="0" fontId="9" fillId="4" borderId="16" xfId="0" applyFont="1" applyFill="1" applyBorder="1" applyAlignment="1">
      <alignment horizontal="center" vertical="center"/>
    </xf>
    <xf numFmtId="0" fontId="9" fillId="2" borderId="22" xfId="0" applyFont="1" applyFill="1" applyBorder="1" applyAlignment="1">
      <alignment horizontal="left" vertical="center" wrapText="1"/>
    </xf>
    <xf numFmtId="0" fontId="9" fillId="2" borderId="28" xfId="0" applyFont="1" applyFill="1" applyBorder="1" applyAlignment="1">
      <alignment horizontal="left" vertical="center" wrapText="1"/>
    </xf>
    <xf numFmtId="0" fontId="9" fillId="2" borderId="16" xfId="0" applyFont="1" applyFill="1" applyBorder="1" applyAlignment="1">
      <alignment vertical="center"/>
    </xf>
    <xf numFmtId="0" fontId="9" fillId="2" borderId="22" xfId="0" applyFont="1" applyFill="1" applyBorder="1" applyAlignment="1">
      <alignment vertical="center"/>
    </xf>
    <xf numFmtId="0" fontId="9" fillId="2" borderId="28" xfId="0" applyFont="1" applyFill="1" applyBorder="1" applyAlignment="1">
      <alignment vertical="center"/>
    </xf>
    <xf numFmtId="2" fontId="9" fillId="4" borderId="98" xfId="0" applyNumberFormat="1" applyFont="1" applyFill="1" applyBorder="1"/>
    <xf numFmtId="2" fontId="9" fillId="4" borderId="106" xfId="0" applyNumberFormat="1" applyFont="1" applyFill="1" applyBorder="1"/>
    <xf numFmtId="2" fontId="9" fillId="4" borderId="50" xfId="0" applyNumberFormat="1" applyFont="1" applyFill="1" applyBorder="1" applyAlignment="1">
      <alignment horizontal="center"/>
    </xf>
    <xf numFmtId="2" fontId="9" fillId="4" borderId="51" xfId="0" applyNumberFormat="1" applyFont="1" applyFill="1" applyBorder="1" applyAlignment="1">
      <alignment horizontal="center"/>
    </xf>
    <xf numFmtId="0" fontId="9" fillId="3" borderId="64" xfId="1" applyFont="1" applyFill="1" applyBorder="1" applyAlignment="1">
      <alignment horizontal="center" vertical="center"/>
    </xf>
    <xf numFmtId="0" fontId="9" fillId="3" borderId="13" xfId="1" applyFont="1" applyFill="1" applyBorder="1" applyAlignment="1">
      <alignment horizontal="center" vertical="center"/>
    </xf>
    <xf numFmtId="0" fontId="9" fillId="3" borderId="129" xfId="1" applyFont="1" applyFill="1" applyBorder="1" applyAlignment="1">
      <alignment horizontal="center" vertical="center"/>
    </xf>
  </cellXfs>
  <cellStyles count="4">
    <cellStyle name="Normálna" xfId="0" builtinId="0"/>
    <cellStyle name="Normálna 2" xfId="1"/>
    <cellStyle name="Normálna 2 2" xfId="3"/>
    <cellStyle name="Normálna 3" xfId="2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51"/>
  <sheetViews>
    <sheetView tabSelected="1" zoomScaleNormal="100" workbookViewId="0">
      <selection activeCell="E8" sqref="E8"/>
    </sheetView>
  </sheetViews>
  <sheetFormatPr defaultRowHeight="15" x14ac:dyDescent="0.25"/>
  <cols>
    <col min="1" max="1" width="4.7109375" customWidth="1"/>
    <col min="2" max="2" width="5.5703125" customWidth="1"/>
    <col min="3" max="4" width="25.42578125" customWidth="1"/>
    <col min="5" max="5" width="7.7109375" customWidth="1"/>
    <col min="6" max="6" width="7.28515625" customWidth="1"/>
    <col min="7" max="7" width="11.7109375" customWidth="1"/>
    <col min="8" max="8" width="9.28515625" customWidth="1"/>
    <col min="9" max="9" width="10.5703125" customWidth="1"/>
    <col min="10" max="10" width="10.85546875" customWidth="1"/>
    <col min="11" max="11" width="6.140625" customWidth="1"/>
    <col min="12" max="13" width="16.85546875" customWidth="1"/>
    <col min="14" max="14" width="7.7109375" customWidth="1"/>
    <col min="15" max="15" width="8.140625" customWidth="1"/>
    <col min="16" max="16" width="11.7109375" customWidth="1"/>
    <col min="17" max="17" width="7.85546875" customWidth="1"/>
    <col min="18" max="18" width="6.5703125" customWidth="1"/>
    <col min="19" max="19" width="15.85546875" customWidth="1"/>
    <col min="20" max="20" width="16" customWidth="1"/>
  </cols>
  <sheetData>
    <row r="1" spans="1:20" s="8" customFormat="1" ht="15.75" thickBot="1" x14ac:dyDescent="0.3">
      <c r="B1" s="5"/>
      <c r="C1" s="6"/>
      <c r="D1" s="6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</row>
    <row r="2" spans="1:20" s="33" customFormat="1" ht="27" customHeight="1" thickBot="1" x14ac:dyDescent="0.3">
      <c r="B2" s="340" t="s">
        <v>135</v>
      </c>
      <c r="C2" s="341"/>
      <c r="D2" s="341"/>
      <c r="E2" s="341"/>
      <c r="F2" s="341"/>
      <c r="G2" s="341"/>
      <c r="H2" s="341"/>
      <c r="I2" s="341"/>
      <c r="J2" s="25"/>
      <c r="K2" s="25"/>
      <c r="L2" s="25" t="s">
        <v>140</v>
      </c>
      <c r="M2" s="25"/>
      <c r="N2" s="25"/>
      <c r="O2" s="25"/>
      <c r="P2" s="296"/>
      <c r="Q2" s="34"/>
      <c r="R2" s="25" t="s">
        <v>104</v>
      </c>
      <c r="S2" s="25"/>
      <c r="T2" s="26" t="s">
        <v>141</v>
      </c>
    </row>
    <row r="3" spans="1:20" s="33" customFormat="1" ht="15.75" thickBot="1" x14ac:dyDescent="0.3"/>
    <row r="4" spans="1:20" s="33" customFormat="1" ht="15.75" thickBot="1" x14ac:dyDescent="0.3">
      <c r="B4" s="328" t="s">
        <v>0</v>
      </c>
      <c r="C4" s="328" t="s">
        <v>97</v>
      </c>
      <c r="D4" s="328" t="s">
        <v>98</v>
      </c>
      <c r="E4" s="331" t="s">
        <v>114</v>
      </c>
      <c r="F4" s="331"/>
      <c r="G4" s="331"/>
      <c r="H4" s="331"/>
      <c r="I4" s="331"/>
      <c r="J4" s="331"/>
      <c r="K4" s="331"/>
      <c r="L4" s="331"/>
      <c r="M4" s="331"/>
      <c r="N4" s="332" t="s">
        <v>115</v>
      </c>
      <c r="O4" s="331"/>
      <c r="P4" s="331"/>
      <c r="Q4" s="331"/>
      <c r="R4" s="331"/>
      <c r="S4" s="331"/>
      <c r="T4" s="331"/>
    </row>
    <row r="5" spans="1:20" s="33" customFormat="1" ht="15" customHeight="1" x14ac:dyDescent="0.25">
      <c r="B5" s="329"/>
      <c r="C5" s="329"/>
      <c r="D5" s="329"/>
      <c r="E5" s="333" t="s">
        <v>1</v>
      </c>
      <c r="F5" s="334" t="s">
        <v>2</v>
      </c>
      <c r="G5" s="338" t="s">
        <v>129</v>
      </c>
      <c r="H5" s="334" t="s">
        <v>3</v>
      </c>
      <c r="I5" s="326" t="s">
        <v>6</v>
      </c>
      <c r="J5" s="327"/>
      <c r="K5" s="335" t="s">
        <v>119</v>
      </c>
      <c r="L5" s="312" t="s">
        <v>6</v>
      </c>
      <c r="M5" s="313"/>
      <c r="N5" s="337" t="s">
        <v>1</v>
      </c>
      <c r="O5" s="334" t="s">
        <v>2</v>
      </c>
      <c r="P5" s="338" t="s">
        <v>129</v>
      </c>
      <c r="Q5" s="334" t="s">
        <v>3</v>
      </c>
      <c r="R5" s="335" t="s">
        <v>117</v>
      </c>
      <c r="S5" s="312" t="s">
        <v>6</v>
      </c>
      <c r="T5" s="313"/>
    </row>
    <row r="6" spans="1:20" s="33" customFormat="1" ht="96.75" thickBot="1" x14ac:dyDescent="0.3">
      <c r="B6" s="329"/>
      <c r="C6" s="329"/>
      <c r="D6" s="329"/>
      <c r="E6" s="333"/>
      <c r="F6" s="334"/>
      <c r="G6" s="339"/>
      <c r="H6" s="334"/>
      <c r="I6" s="27" t="s">
        <v>4</v>
      </c>
      <c r="J6" s="28" t="s">
        <v>5</v>
      </c>
      <c r="K6" s="336"/>
      <c r="L6" s="29" t="s">
        <v>7</v>
      </c>
      <c r="M6" s="30" t="s">
        <v>8</v>
      </c>
      <c r="N6" s="337"/>
      <c r="O6" s="334"/>
      <c r="P6" s="339"/>
      <c r="Q6" s="334"/>
      <c r="R6" s="336"/>
      <c r="S6" s="29" t="s">
        <v>120</v>
      </c>
      <c r="T6" s="30" t="s">
        <v>121</v>
      </c>
    </row>
    <row r="7" spans="1:20" s="33" customFormat="1" ht="15.75" thickBot="1" x14ac:dyDescent="0.3">
      <c r="B7" s="330"/>
      <c r="C7" s="330"/>
      <c r="D7" s="330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2">
        <v>8</v>
      </c>
      <c r="M7" s="308">
        <v>9</v>
      </c>
      <c r="N7" s="309">
        <v>10</v>
      </c>
      <c r="O7" s="32">
        <v>11</v>
      </c>
      <c r="P7" s="32">
        <v>12</v>
      </c>
      <c r="Q7" s="32">
        <v>13</v>
      </c>
      <c r="R7" s="32">
        <v>14</v>
      </c>
      <c r="S7" s="32">
        <v>15</v>
      </c>
      <c r="T7" s="308">
        <v>16</v>
      </c>
    </row>
    <row r="8" spans="1:20" s="33" customFormat="1" ht="15.75" thickBot="1" x14ac:dyDescent="0.3">
      <c r="A8" s="13" t="s">
        <v>142</v>
      </c>
      <c r="B8" s="314" t="s">
        <v>38</v>
      </c>
      <c r="C8" s="35" t="s">
        <v>39</v>
      </c>
      <c r="D8" s="36" t="s">
        <v>39</v>
      </c>
      <c r="E8" s="37">
        <v>1</v>
      </c>
      <c r="F8" s="38">
        <v>1</v>
      </c>
      <c r="G8" s="38">
        <v>6</v>
      </c>
      <c r="H8" s="38">
        <v>2</v>
      </c>
      <c r="I8" s="38">
        <v>2</v>
      </c>
      <c r="J8" s="39">
        <v>0</v>
      </c>
      <c r="K8" s="40">
        <v>10</v>
      </c>
      <c r="L8" s="41">
        <v>2</v>
      </c>
      <c r="M8" s="42">
        <v>1</v>
      </c>
      <c r="N8" s="43">
        <v>1</v>
      </c>
      <c r="O8" s="44">
        <v>1</v>
      </c>
      <c r="P8" s="38">
        <v>7</v>
      </c>
      <c r="Q8" s="44">
        <v>2</v>
      </c>
      <c r="R8" s="45">
        <v>11</v>
      </c>
      <c r="S8" s="44">
        <v>2</v>
      </c>
      <c r="T8" s="46">
        <v>1</v>
      </c>
    </row>
    <row r="9" spans="1:20" s="33" customFormat="1" x14ac:dyDescent="0.25">
      <c r="A9" s="13" t="s">
        <v>142</v>
      </c>
      <c r="B9" s="315"/>
      <c r="C9" s="317" t="s">
        <v>40</v>
      </c>
      <c r="D9" s="47" t="s">
        <v>40</v>
      </c>
      <c r="E9" s="48">
        <v>0</v>
      </c>
      <c r="F9" s="49">
        <v>0</v>
      </c>
      <c r="G9" s="49">
        <v>0</v>
      </c>
      <c r="H9" s="49">
        <v>0</v>
      </c>
      <c r="I9" s="49">
        <v>0</v>
      </c>
      <c r="J9" s="50">
        <v>0</v>
      </c>
      <c r="K9" s="51">
        <v>0</v>
      </c>
      <c r="L9" s="52">
        <v>0</v>
      </c>
      <c r="M9" s="53">
        <v>0</v>
      </c>
      <c r="N9" s="54">
        <v>0</v>
      </c>
      <c r="O9" s="55">
        <v>0</v>
      </c>
      <c r="P9" s="49">
        <v>0</v>
      </c>
      <c r="Q9" s="55">
        <v>0</v>
      </c>
      <c r="R9" s="55">
        <v>0</v>
      </c>
      <c r="S9" s="55">
        <v>0</v>
      </c>
      <c r="T9" s="56">
        <v>0</v>
      </c>
    </row>
    <row r="10" spans="1:20" s="33" customFormat="1" x14ac:dyDescent="0.25">
      <c r="A10" s="13" t="s">
        <v>142</v>
      </c>
      <c r="B10" s="315"/>
      <c r="C10" s="317"/>
      <c r="D10" s="57" t="s">
        <v>78</v>
      </c>
      <c r="E10" s="58">
        <v>0</v>
      </c>
      <c r="F10" s="59">
        <v>0</v>
      </c>
      <c r="G10" s="59">
        <v>0</v>
      </c>
      <c r="H10" s="59">
        <v>0</v>
      </c>
      <c r="I10" s="59">
        <v>0</v>
      </c>
      <c r="J10" s="60">
        <v>0</v>
      </c>
      <c r="K10" s="59">
        <v>0</v>
      </c>
      <c r="L10" s="61">
        <v>0</v>
      </c>
      <c r="M10" s="62">
        <v>0</v>
      </c>
      <c r="N10" s="63">
        <v>0</v>
      </c>
      <c r="O10" s="64">
        <v>0</v>
      </c>
      <c r="P10" s="59">
        <v>0</v>
      </c>
      <c r="Q10" s="64">
        <v>0</v>
      </c>
      <c r="R10" s="55">
        <v>0</v>
      </c>
      <c r="S10" s="64">
        <v>0</v>
      </c>
      <c r="T10" s="65">
        <v>0</v>
      </c>
    </row>
    <row r="11" spans="1:20" s="33" customFormat="1" x14ac:dyDescent="0.25">
      <c r="A11" s="13" t="s">
        <v>142</v>
      </c>
      <c r="B11" s="315"/>
      <c r="C11" s="317"/>
      <c r="D11" s="57" t="s">
        <v>79</v>
      </c>
      <c r="E11" s="58">
        <v>6</v>
      </c>
      <c r="F11" s="59">
        <v>1</v>
      </c>
      <c r="G11" s="59">
        <v>0</v>
      </c>
      <c r="H11" s="59">
        <v>1</v>
      </c>
      <c r="I11" s="59">
        <v>1</v>
      </c>
      <c r="J11" s="60">
        <v>0</v>
      </c>
      <c r="K11" s="59">
        <v>8</v>
      </c>
      <c r="L11" s="61">
        <v>1</v>
      </c>
      <c r="M11" s="62">
        <v>0</v>
      </c>
      <c r="N11" s="63">
        <v>11</v>
      </c>
      <c r="O11" s="64">
        <v>1</v>
      </c>
      <c r="P11" s="59">
        <v>0</v>
      </c>
      <c r="Q11" s="64">
        <v>2</v>
      </c>
      <c r="R11" s="55">
        <v>14</v>
      </c>
      <c r="S11" s="64">
        <v>2</v>
      </c>
      <c r="T11" s="65">
        <v>0</v>
      </c>
    </row>
    <row r="12" spans="1:20" s="33" customFormat="1" ht="15.75" thickBot="1" x14ac:dyDescent="0.3">
      <c r="A12" s="66"/>
      <c r="B12" s="315"/>
      <c r="C12" s="318"/>
      <c r="D12" s="67" t="s">
        <v>13</v>
      </c>
      <c r="E12" s="68">
        <f t="shared" ref="E12:T12" si="0">SUM(E9:E11)</f>
        <v>6</v>
      </c>
      <c r="F12" s="69">
        <f t="shared" si="0"/>
        <v>1</v>
      </c>
      <c r="G12" s="69">
        <f t="shared" si="0"/>
        <v>0</v>
      </c>
      <c r="H12" s="70">
        <f t="shared" si="0"/>
        <v>1</v>
      </c>
      <c r="I12" s="69">
        <f t="shared" si="0"/>
        <v>1</v>
      </c>
      <c r="J12" s="71">
        <f t="shared" si="0"/>
        <v>0</v>
      </c>
      <c r="K12" s="72">
        <f t="shared" si="0"/>
        <v>8</v>
      </c>
      <c r="L12" s="73">
        <f t="shared" si="0"/>
        <v>1</v>
      </c>
      <c r="M12" s="74">
        <f t="shared" si="0"/>
        <v>0</v>
      </c>
      <c r="N12" s="75">
        <f t="shared" si="0"/>
        <v>11</v>
      </c>
      <c r="O12" s="76">
        <f t="shared" si="0"/>
        <v>1</v>
      </c>
      <c r="P12" s="69">
        <f t="shared" si="0"/>
        <v>0</v>
      </c>
      <c r="Q12" s="76">
        <f t="shared" si="0"/>
        <v>2</v>
      </c>
      <c r="R12" s="45">
        <f t="shared" si="0"/>
        <v>14</v>
      </c>
      <c r="S12" s="77">
        <f t="shared" si="0"/>
        <v>2</v>
      </c>
      <c r="T12" s="78">
        <f t="shared" si="0"/>
        <v>0</v>
      </c>
    </row>
    <row r="13" spans="1:20" s="33" customFormat="1" ht="15.75" thickBot="1" x14ac:dyDescent="0.3">
      <c r="A13" s="13" t="s">
        <v>142</v>
      </c>
      <c r="B13" s="315"/>
      <c r="C13" s="79" t="s">
        <v>41</v>
      </c>
      <c r="D13" s="80" t="s">
        <v>41</v>
      </c>
      <c r="E13" s="37">
        <v>4</v>
      </c>
      <c r="F13" s="38">
        <v>0</v>
      </c>
      <c r="G13" s="38">
        <v>0</v>
      </c>
      <c r="H13" s="38">
        <v>0</v>
      </c>
      <c r="I13" s="38">
        <v>0</v>
      </c>
      <c r="J13" s="39">
        <v>0</v>
      </c>
      <c r="K13" s="81">
        <v>4</v>
      </c>
      <c r="L13" s="41">
        <v>0</v>
      </c>
      <c r="M13" s="42">
        <v>1</v>
      </c>
      <c r="N13" s="43">
        <v>4</v>
      </c>
      <c r="O13" s="44">
        <v>0</v>
      </c>
      <c r="P13" s="38">
        <v>0</v>
      </c>
      <c r="Q13" s="44">
        <v>0</v>
      </c>
      <c r="R13" s="45">
        <v>4</v>
      </c>
      <c r="S13" s="44">
        <v>0</v>
      </c>
      <c r="T13" s="46">
        <v>1</v>
      </c>
    </row>
    <row r="14" spans="1:20" s="33" customFormat="1" x14ac:dyDescent="0.25">
      <c r="A14" s="13" t="s">
        <v>142</v>
      </c>
      <c r="B14" s="315"/>
      <c r="C14" s="319" t="s">
        <v>42</v>
      </c>
      <c r="D14" s="82" t="s">
        <v>42</v>
      </c>
      <c r="E14" s="48">
        <v>1</v>
      </c>
      <c r="F14" s="49">
        <v>0</v>
      </c>
      <c r="G14" s="49">
        <v>0</v>
      </c>
      <c r="H14" s="49">
        <v>0</v>
      </c>
      <c r="I14" s="49">
        <v>0</v>
      </c>
      <c r="J14" s="50">
        <v>0</v>
      </c>
      <c r="K14" s="51">
        <v>1</v>
      </c>
      <c r="L14" s="52">
        <v>0</v>
      </c>
      <c r="M14" s="53">
        <v>1</v>
      </c>
      <c r="N14" s="54">
        <v>1</v>
      </c>
      <c r="O14" s="55">
        <v>0</v>
      </c>
      <c r="P14" s="49">
        <v>0</v>
      </c>
      <c r="Q14" s="55">
        <v>0</v>
      </c>
      <c r="R14" s="55">
        <v>1</v>
      </c>
      <c r="S14" s="262">
        <v>0</v>
      </c>
      <c r="T14" s="56">
        <v>1</v>
      </c>
    </row>
    <row r="15" spans="1:20" s="33" customFormat="1" x14ac:dyDescent="0.25">
      <c r="A15" s="13" t="s">
        <v>142</v>
      </c>
      <c r="B15" s="315"/>
      <c r="C15" s="320"/>
      <c r="D15" s="57" t="s">
        <v>80</v>
      </c>
      <c r="E15" s="58">
        <v>0</v>
      </c>
      <c r="F15" s="59">
        <v>0</v>
      </c>
      <c r="G15" s="59">
        <v>0</v>
      </c>
      <c r="H15" s="59">
        <v>0</v>
      </c>
      <c r="I15" s="59">
        <v>0</v>
      </c>
      <c r="J15" s="60">
        <v>0</v>
      </c>
      <c r="K15" s="59">
        <v>0</v>
      </c>
      <c r="L15" s="61">
        <v>0</v>
      </c>
      <c r="M15" s="62">
        <v>0</v>
      </c>
      <c r="N15" s="63">
        <v>0</v>
      </c>
      <c r="O15" s="64">
        <v>0</v>
      </c>
      <c r="P15" s="59">
        <v>0</v>
      </c>
      <c r="Q15" s="64">
        <v>0</v>
      </c>
      <c r="R15" s="55">
        <v>0</v>
      </c>
      <c r="S15" s="64">
        <v>0</v>
      </c>
      <c r="T15" s="65">
        <v>0</v>
      </c>
    </row>
    <row r="16" spans="1:20" s="33" customFormat="1" ht="15.75" thickBot="1" x14ac:dyDescent="0.3">
      <c r="A16" s="66"/>
      <c r="B16" s="315"/>
      <c r="C16" s="321"/>
      <c r="D16" s="67" t="s">
        <v>13</v>
      </c>
      <c r="E16" s="68">
        <f t="shared" ref="E16:T16" si="1">SUM(E14:E15)</f>
        <v>1</v>
      </c>
      <c r="F16" s="69">
        <f t="shared" si="1"/>
        <v>0</v>
      </c>
      <c r="G16" s="69">
        <f t="shared" si="1"/>
        <v>0</v>
      </c>
      <c r="H16" s="69">
        <f t="shared" si="1"/>
        <v>0</v>
      </c>
      <c r="I16" s="69">
        <f t="shared" si="1"/>
        <v>0</v>
      </c>
      <c r="J16" s="71">
        <f t="shared" si="1"/>
        <v>0</v>
      </c>
      <c r="K16" s="72">
        <f t="shared" si="1"/>
        <v>1</v>
      </c>
      <c r="L16" s="73">
        <f t="shared" si="1"/>
        <v>0</v>
      </c>
      <c r="M16" s="74">
        <f t="shared" si="1"/>
        <v>1</v>
      </c>
      <c r="N16" s="75">
        <f t="shared" si="1"/>
        <v>1</v>
      </c>
      <c r="O16" s="76">
        <f t="shared" si="1"/>
        <v>0</v>
      </c>
      <c r="P16" s="69">
        <f t="shared" si="1"/>
        <v>0</v>
      </c>
      <c r="Q16" s="76">
        <f t="shared" si="1"/>
        <v>0</v>
      </c>
      <c r="R16" s="45">
        <f t="shared" si="1"/>
        <v>1</v>
      </c>
      <c r="S16" s="76">
        <f t="shared" si="1"/>
        <v>0</v>
      </c>
      <c r="T16" s="78">
        <f t="shared" si="1"/>
        <v>1</v>
      </c>
    </row>
    <row r="17" spans="1:22" s="33" customFormat="1" ht="15.75" thickBot="1" x14ac:dyDescent="0.3">
      <c r="A17" s="13" t="s">
        <v>142</v>
      </c>
      <c r="B17" s="315"/>
      <c r="C17" s="79" t="s">
        <v>43</v>
      </c>
      <c r="D17" s="80" t="s">
        <v>43</v>
      </c>
      <c r="E17" s="37">
        <v>0</v>
      </c>
      <c r="F17" s="38">
        <v>0</v>
      </c>
      <c r="G17" s="38">
        <v>0</v>
      </c>
      <c r="H17" s="38">
        <v>0</v>
      </c>
      <c r="I17" s="38">
        <v>0</v>
      </c>
      <c r="J17" s="39">
        <v>0</v>
      </c>
      <c r="K17" s="81">
        <v>0</v>
      </c>
      <c r="L17" s="41">
        <v>0</v>
      </c>
      <c r="M17" s="42">
        <v>0</v>
      </c>
      <c r="N17" s="43">
        <v>0</v>
      </c>
      <c r="O17" s="44">
        <v>0</v>
      </c>
      <c r="P17" s="38">
        <v>0</v>
      </c>
      <c r="Q17" s="44">
        <v>0</v>
      </c>
      <c r="R17" s="45">
        <v>0</v>
      </c>
      <c r="S17" s="44">
        <v>0</v>
      </c>
      <c r="T17" s="46">
        <v>0</v>
      </c>
    </row>
    <row r="18" spans="1:22" s="33" customFormat="1" ht="15.75" thickBot="1" x14ac:dyDescent="0.3">
      <c r="A18" s="13" t="s">
        <v>142</v>
      </c>
      <c r="B18" s="315"/>
      <c r="C18" s="79" t="s">
        <v>44</v>
      </c>
      <c r="D18" s="86" t="s">
        <v>44</v>
      </c>
      <c r="E18" s="37">
        <v>4</v>
      </c>
      <c r="F18" s="38">
        <v>0</v>
      </c>
      <c r="G18" s="38">
        <v>0</v>
      </c>
      <c r="H18" s="38">
        <v>0</v>
      </c>
      <c r="I18" s="38">
        <v>0</v>
      </c>
      <c r="J18" s="39">
        <v>0</v>
      </c>
      <c r="K18" s="81">
        <v>4</v>
      </c>
      <c r="L18" s="41">
        <v>0</v>
      </c>
      <c r="M18" s="42">
        <v>1</v>
      </c>
      <c r="N18" s="43">
        <v>4</v>
      </c>
      <c r="O18" s="44">
        <v>0</v>
      </c>
      <c r="P18" s="38">
        <v>0</v>
      </c>
      <c r="Q18" s="44">
        <v>0</v>
      </c>
      <c r="R18" s="45">
        <v>4</v>
      </c>
      <c r="S18" s="44">
        <v>0</v>
      </c>
      <c r="T18" s="46">
        <v>1</v>
      </c>
    </row>
    <row r="19" spans="1:22" s="33" customFormat="1" ht="15.75" thickBot="1" x14ac:dyDescent="0.3">
      <c r="A19" s="13" t="s">
        <v>142</v>
      </c>
      <c r="B19" s="315"/>
      <c r="C19" s="79" t="s">
        <v>45</v>
      </c>
      <c r="D19" s="86" t="s">
        <v>45</v>
      </c>
      <c r="E19" s="37">
        <v>1</v>
      </c>
      <c r="F19" s="38">
        <v>1</v>
      </c>
      <c r="G19" s="38">
        <v>0</v>
      </c>
      <c r="H19" s="38">
        <v>0</v>
      </c>
      <c r="I19" s="38">
        <v>0</v>
      </c>
      <c r="J19" s="39">
        <v>0</v>
      </c>
      <c r="K19" s="81">
        <v>2</v>
      </c>
      <c r="L19" s="41">
        <v>0</v>
      </c>
      <c r="M19" s="42">
        <v>0</v>
      </c>
      <c r="N19" s="43">
        <v>1</v>
      </c>
      <c r="O19" s="44">
        <v>2</v>
      </c>
      <c r="P19" s="38">
        <v>0</v>
      </c>
      <c r="Q19" s="44">
        <v>0</v>
      </c>
      <c r="R19" s="45">
        <v>3</v>
      </c>
      <c r="S19" s="44">
        <v>0</v>
      </c>
      <c r="T19" s="46">
        <v>0</v>
      </c>
    </row>
    <row r="20" spans="1:22" s="33" customFormat="1" x14ac:dyDescent="0.25">
      <c r="A20" s="13" t="s">
        <v>142</v>
      </c>
      <c r="B20" s="315"/>
      <c r="C20" s="319" t="s">
        <v>46</v>
      </c>
      <c r="D20" s="82" t="s">
        <v>81</v>
      </c>
      <c r="E20" s="48">
        <v>0</v>
      </c>
      <c r="F20" s="49">
        <v>0</v>
      </c>
      <c r="G20" s="49">
        <v>0</v>
      </c>
      <c r="H20" s="49">
        <v>1</v>
      </c>
      <c r="I20" s="49">
        <v>1</v>
      </c>
      <c r="J20" s="50">
        <v>0</v>
      </c>
      <c r="K20" s="51">
        <v>1</v>
      </c>
      <c r="L20" s="52">
        <v>1</v>
      </c>
      <c r="M20" s="53">
        <v>0</v>
      </c>
      <c r="N20" s="54">
        <v>0</v>
      </c>
      <c r="O20" s="55">
        <v>0</v>
      </c>
      <c r="P20" s="49">
        <v>0</v>
      </c>
      <c r="Q20" s="55">
        <v>1</v>
      </c>
      <c r="R20" s="55">
        <v>1</v>
      </c>
      <c r="S20" s="55">
        <v>1</v>
      </c>
      <c r="T20" s="56">
        <v>0</v>
      </c>
    </row>
    <row r="21" spans="1:22" s="33" customFormat="1" x14ac:dyDescent="0.25">
      <c r="A21" s="13" t="s">
        <v>142</v>
      </c>
      <c r="B21" s="315"/>
      <c r="C21" s="320"/>
      <c r="D21" s="57" t="s">
        <v>82</v>
      </c>
      <c r="E21" s="58">
        <v>3</v>
      </c>
      <c r="F21" s="59">
        <v>0</v>
      </c>
      <c r="G21" s="59">
        <v>0</v>
      </c>
      <c r="H21" s="59">
        <v>1</v>
      </c>
      <c r="I21" s="59">
        <v>0</v>
      </c>
      <c r="J21" s="60">
        <v>1</v>
      </c>
      <c r="K21" s="59">
        <v>4</v>
      </c>
      <c r="L21" s="61">
        <v>1</v>
      </c>
      <c r="M21" s="62">
        <v>0</v>
      </c>
      <c r="N21" s="63">
        <v>6</v>
      </c>
      <c r="O21" s="64">
        <v>0</v>
      </c>
      <c r="P21" s="59">
        <v>0</v>
      </c>
      <c r="Q21" s="64">
        <v>2</v>
      </c>
      <c r="R21" s="55">
        <v>8</v>
      </c>
      <c r="S21" s="64">
        <v>2</v>
      </c>
      <c r="T21" s="65">
        <v>0</v>
      </c>
    </row>
    <row r="22" spans="1:22" s="33" customFormat="1" x14ac:dyDescent="0.25">
      <c r="A22" s="13" t="s">
        <v>142</v>
      </c>
      <c r="B22" s="315"/>
      <c r="C22" s="320"/>
      <c r="D22" s="57" t="s">
        <v>46</v>
      </c>
      <c r="E22" s="58">
        <v>4</v>
      </c>
      <c r="F22" s="59">
        <v>0</v>
      </c>
      <c r="G22" s="59">
        <v>2</v>
      </c>
      <c r="H22" s="59">
        <v>0</v>
      </c>
      <c r="I22" s="59">
        <v>0</v>
      </c>
      <c r="J22" s="60">
        <v>0</v>
      </c>
      <c r="K22" s="59">
        <v>6</v>
      </c>
      <c r="L22" s="61">
        <v>0</v>
      </c>
      <c r="M22" s="62">
        <v>1</v>
      </c>
      <c r="N22" s="63">
        <v>6</v>
      </c>
      <c r="O22" s="64">
        <v>0</v>
      </c>
      <c r="P22" s="59">
        <v>3</v>
      </c>
      <c r="Q22" s="64">
        <v>0</v>
      </c>
      <c r="R22" s="55">
        <v>9</v>
      </c>
      <c r="S22" s="64">
        <v>0</v>
      </c>
      <c r="T22" s="65">
        <v>2</v>
      </c>
    </row>
    <row r="23" spans="1:22" s="33" customFormat="1" ht="15.75" thickBot="1" x14ac:dyDescent="0.3">
      <c r="B23" s="315"/>
      <c r="C23" s="320"/>
      <c r="D23" s="87" t="s">
        <v>13</v>
      </c>
      <c r="E23" s="88">
        <f t="shared" ref="E23:T23" si="2">SUM(E20:E22)</f>
        <v>7</v>
      </c>
      <c r="F23" s="89">
        <f t="shared" si="2"/>
        <v>0</v>
      </c>
      <c r="G23" s="89">
        <f t="shared" si="2"/>
        <v>2</v>
      </c>
      <c r="H23" s="89">
        <f t="shared" si="2"/>
        <v>2</v>
      </c>
      <c r="I23" s="89">
        <f t="shared" si="2"/>
        <v>1</v>
      </c>
      <c r="J23" s="90">
        <f t="shared" si="2"/>
        <v>1</v>
      </c>
      <c r="K23" s="89">
        <f t="shared" si="2"/>
        <v>11</v>
      </c>
      <c r="L23" s="91">
        <f t="shared" si="2"/>
        <v>2</v>
      </c>
      <c r="M23" s="92">
        <f t="shared" si="2"/>
        <v>1</v>
      </c>
      <c r="N23" s="93">
        <f t="shared" si="2"/>
        <v>12</v>
      </c>
      <c r="O23" s="94">
        <f t="shared" si="2"/>
        <v>0</v>
      </c>
      <c r="P23" s="89">
        <f t="shared" si="2"/>
        <v>3</v>
      </c>
      <c r="Q23" s="94">
        <f t="shared" si="2"/>
        <v>3</v>
      </c>
      <c r="R23" s="95">
        <f t="shared" si="2"/>
        <v>18</v>
      </c>
      <c r="S23" s="76">
        <f t="shared" si="2"/>
        <v>3</v>
      </c>
      <c r="T23" s="171">
        <f t="shared" si="2"/>
        <v>2</v>
      </c>
    </row>
    <row r="24" spans="1:22" s="33" customFormat="1" ht="16.5" customHeight="1" x14ac:dyDescent="0.25">
      <c r="B24" s="315"/>
      <c r="C24" s="322" t="s">
        <v>99</v>
      </c>
      <c r="D24" s="323"/>
      <c r="E24" s="97">
        <f>E23+E19+E18+E17+E16+E13+E12+E8</f>
        <v>24</v>
      </c>
      <c r="F24" s="98">
        <f t="shared" ref="F24:T24" si="3">F23+F19+F18+F17+F16+F13+F12+F8</f>
        <v>3</v>
      </c>
      <c r="G24" s="98">
        <f t="shared" si="3"/>
        <v>8</v>
      </c>
      <c r="H24" s="98">
        <f t="shared" si="3"/>
        <v>5</v>
      </c>
      <c r="I24" s="98">
        <f t="shared" si="3"/>
        <v>4</v>
      </c>
      <c r="J24" s="98">
        <f t="shared" si="3"/>
        <v>1</v>
      </c>
      <c r="K24" s="98">
        <f t="shared" si="3"/>
        <v>40</v>
      </c>
      <c r="L24" s="98">
        <f t="shared" si="3"/>
        <v>5</v>
      </c>
      <c r="M24" s="99">
        <f t="shared" si="3"/>
        <v>5</v>
      </c>
      <c r="N24" s="97">
        <f t="shared" si="3"/>
        <v>34</v>
      </c>
      <c r="O24" s="98">
        <f t="shared" si="3"/>
        <v>4</v>
      </c>
      <c r="P24" s="98">
        <f t="shared" si="3"/>
        <v>10</v>
      </c>
      <c r="Q24" s="98">
        <f t="shared" si="3"/>
        <v>7</v>
      </c>
      <c r="R24" s="98">
        <f t="shared" si="3"/>
        <v>55</v>
      </c>
      <c r="S24" s="98">
        <f t="shared" si="3"/>
        <v>7</v>
      </c>
      <c r="T24" s="99">
        <f t="shared" si="3"/>
        <v>6</v>
      </c>
    </row>
    <row r="25" spans="1:22" s="33" customFormat="1" ht="15.75" thickBot="1" x14ac:dyDescent="0.3">
      <c r="B25" s="316"/>
      <c r="C25" s="324" t="s">
        <v>100</v>
      </c>
      <c r="D25" s="325"/>
      <c r="E25" s="263">
        <f>IF(ISERROR(E24/($E24+$F24+$G24+$H24)),0,(E24/($E24+$F24+$G24+$H24)))</f>
        <v>0.6</v>
      </c>
      <c r="F25" s="265">
        <f t="shared" ref="F25:G25" si="4">IF(ISERROR(F24/($E24+$F24+$G24+$H24)),0,(F24/($E24+$F24+$G24+$H24)))</f>
        <v>7.4999999999999997E-2</v>
      </c>
      <c r="G25" s="264">
        <f t="shared" si="4"/>
        <v>0.2</v>
      </c>
      <c r="H25" s="265">
        <f>IF(1-E25-F25-G25=1,IF(H24=0,0,1),1-E25-F25-G25)</f>
        <v>0.125</v>
      </c>
      <c r="I25" s="268">
        <f>IF(ISERROR(I24/H24),0,(I24/H24))</f>
        <v>0.8</v>
      </c>
      <c r="J25" s="265">
        <f>IF(1-I25=1,IF(J24=0,0,1),1-I25)</f>
        <v>0.19999999999999996</v>
      </c>
      <c r="K25" s="265"/>
      <c r="L25" s="265">
        <f>IF(ISERROR(L24/K24),0,(L24/K24))</f>
        <v>0.125</v>
      </c>
      <c r="M25" s="266">
        <f>IF(ISERROR(M24/K24),0,(M24/K24))</f>
        <v>0.125</v>
      </c>
      <c r="N25" s="263">
        <f>IF(ISERROR(N24/R24),0,(N24/R24))</f>
        <v>0.61818181818181817</v>
      </c>
      <c r="O25" s="265">
        <f>IF(ISERROR(O24/R24),0,(O24/R24))</f>
        <v>7.2727272727272724E-2</v>
      </c>
      <c r="P25" s="265">
        <f>IF(ISERROR(P24/R24),0,(P24/R24))</f>
        <v>0.18181818181818182</v>
      </c>
      <c r="Q25" s="265">
        <f>IF(1-N25-O25-P25=1,IF(Q24=0,0,1),1-N25-O25-P25)</f>
        <v>0.12727272727272726</v>
      </c>
      <c r="R25" s="265"/>
      <c r="S25" s="265">
        <f>IF(ISERROR(S24/R24),0,(S24/R24))</f>
        <v>0.12727272727272726</v>
      </c>
      <c r="T25" s="267">
        <f>IF(ISERROR(T24/R24),0,(T24/R24))</f>
        <v>0.10909090909090909</v>
      </c>
    </row>
    <row r="26" spans="1:22" s="33" customFormat="1" ht="15.75" thickBot="1" x14ac:dyDescent="0.3">
      <c r="A26" s="33" t="s">
        <v>142</v>
      </c>
      <c r="B26" s="100"/>
      <c r="C26" s="101"/>
      <c r="D26" s="101"/>
      <c r="E26" s="100"/>
      <c r="F26" s="100"/>
      <c r="G26" s="100"/>
      <c r="H26" s="100"/>
      <c r="I26" s="100"/>
      <c r="J26" s="100"/>
      <c r="K26" s="100"/>
      <c r="L26" s="100"/>
      <c r="M26" s="100"/>
      <c r="N26" s="100"/>
      <c r="O26" s="100"/>
      <c r="P26" s="100"/>
      <c r="Q26" s="100"/>
      <c r="R26" s="100"/>
      <c r="S26" s="100"/>
      <c r="T26" s="100"/>
    </row>
    <row r="27" spans="1:22" s="22" customFormat="1" ht="27" customHeight="1" thickBot="1" x14ac:dyDescent="0.3">
      <c r="B27" s="340" t="s">
        <v>136</v>
      </c>
      <c r="C27" s="341"/>
      <c r="D27" s="341"/>
      <c r="E27" s="341"/>
      <c r="F27" s="341"/>
      <c r="G27" s="341"/>
      <c r="H27" s="341"/>
      <c r="I27" s="341"/>
      <c r="J27" s="24"/>
      <c r="K27" s="23"/>
      <c r="L27" s="23" t="s">
        <v>140</v>
      </c>
      <c r="M27" s="23"/>
      <c r="N27" s="25"/>
      <c r="O27" s="24"/>
      <c r="P27" s="24"/>
      <c r="Q27" s="25"/>
      <c r="R27" s="25" t="s">
        <v>104</v>
      </c>
      <c r="S27" s="24"/>
      <c r="T27" s="26" t="s">
        <v>141</v>
      </c>
    </row>
    <row r="28" spans="1:22" s="22" customFormat="1" ht="18" customHeight="1" thickBot="1" x14ac:dyDescent="0.3">
      <c r="B28" s="102"/>
      <c r="C28" s="102"/>
      <c r="D28" s="102"/>
      <c r="E28" s="102"/>
      <c r="F28" s="102"/>
      <c r="G28" s="102"/>
      <c r="H28" s="102"/>
      <c r="I28" s="102"/>
      <c r="J28" s="103"/>
      <c r="K28" s="103"/>
      <c r="L28" s="103"/>
      <c r="M28" s="103"/>
      <c r="N28" s="102"/>
      <c r="O28" s="102"/>
      <c r="P28" s="102"/>
      <c r="Q28" s="102"/>
      <c r="R28" s="102"/>
      <c r="V28" s="22" t="s">
        <v>128</v>
      </c>
    </row>
    <row r="29" spans="1:22" s="33" customFormat="1" ht="15.75" thickBot="1" x14ac:dyDescent="0.3">
      <c r="B29" s="328" t="s">
        <v>0</v>
      </c>
      <c r="C29" s="328" t="s">
        <v>97</v>
      </c>
      <c r="D29" s="328" t="s">
        <v>98</v>
      </c>
      <c r="E29" s="331" t="s">
        <v>116</v>
      </c>
      <c r="F29" s="331"/>
      <c r="G29" s="331"/>
      <c r="H29" s="331"/>
      <c r="I29" s="331"/>
      <c r="J29" s="331"/>
      <c r="K29" s="331"/>
      <c r="L29" s="331"/>
      <c r="M29" s="331"/>
      <c r="N29" s="332" t="s">
        <v>124</v>
      </c>
      <c r="O29" s="331"/>
      <c r="P29" s="331"/>
      <c r="Q29" s="331"/>
      <c r="R29" s="331"/>
      <c r="S29" s="331"/>
      <c r="T29" s="331"/>
    </row>
    <row r="30" spans="1:22" s="33" customFormat="1" ht="15" customHeight="1" x14ac:dyDescent="0.25">
      <c r="B30" s="329"/>
      <c r="C30" s="329"/>
      <c r="D30" s="329"/>
      <c r="E30" s="333" t="s">
        <v>1</v>
      </c>
      <c r="F30" s="334" t="s">
        <v>2</v>
      </c>
      <c r="G30" s="338" t="s">
        <v>129</v>
      </c>
      <c r="H30" s="334" t="s">
        <v>3</v>
      </c>
      <c r="I30" s="326" t="s">
        <v>6</v>
      </c>
      <c r="J30" s="327"/>
      <c r="K30" s="335" t="s">
        <v>118</v>
      </c>
      <c r="L30" s="312" t="s">
        <v>6</v>
      </c>
      <c r="M30" s="313"/>
      <c r="N30" s="337" t="s">
        <v>1</v>
      </c>
      <c r="O30" s="334" t="s">
        <v>2</v>
      </c>
      <c r="P30" s="338" t="s">
        <v>129</v>
      </c>
      <c r="Q30" s="334" t="s">
        <v>3</v>
      </c>
      <c r="R30" s="335" t="s">
        <v>117</v>
      </c>
      <c r="S30" s="312" t="s">
        <v>6</v>
      </c>
      <c r="T30" s="313"/>
    </row>
    <row r="31" spans="1:22" s="33" customFormat="1" ht="96.75" thickBot="1" x14ac:dyDescent="0.3">
      <c r="B31" s="329"/>
      <c r="C31" s="329"/>
      <c r="D31" s="329"/>
      <c r="E31" s="333"/>
      <c r="F31" s="334"/>
      <c r="G31" s="339"/>
      <c r="H31" s="334"/>
      <c r="I31" s="27" t="s">
        <v>4</v>
      </c>
      <c r="J31" s="293" t="s">
        <v>5</v>
      </c>
      <c r="K31" s="336"/>
      <c r="L31" s="29" t="s">
        <v>7</v>
      </c>
      <c r="M31" s="30" t="s">
        <v>8</v>
      </c>
      <c r="N31" s="337"/>
      <c r="O31" s="334"/>
      <c r="P31" s="339"/>
      <c r="Q31" s="334"/>
      <c r="R31" s="336"/>
      <c r="S31" s="29" t="s">
        <v>122</v>
      </c>
      <c r="T31" s="30" t="s">
        <v>123</v>
      </c>
    </row>
    <row r="32" spans="1:22" s="33" customFormat="1" ht="15.75" thickBot="1" x14ac:dyDescent="0.3">
      <c r="B32" s="330"/>
      <c r="C32" s="330"/>
      <c r="D32" s="330"/>
      <c r="E32" s="31">
        <v>1</v>
      </c>
      <c r="F32" s="32">
        <v>2</v>
      </c>
      <c r="G32" s="32">
        <v>3</v>
      </c>
      <c r="H32" s="32">
        <v>4</v>
      </c>
      <c r="I32" s="32">
        <v>5</v>
      </c>
      <c r="J32" s="32">
        <v>6</v>
      </c>
      <c r="K32" s="32">
        <v>7</v>
      </c>
      <c r="L32" s="32">
        <v>8</v>
      </c>
      <c r="M32" s="308">
        <v>9</v>
      </c>
      <c r="N32" s="309">
        <v>10</v>
      </c>
      <c r="O32" s="32">
        <v>11</v>
      </c>
      <c r="P32" s="32">
        <v>12</v>
      </c>
      <c r="Q32" s="32">
        <v>13</v>
      </c>
      <c r="R32" s="32">
        <v>14</v>
      </c>
      <c r="S32" s="32">
        <v>15</v>
      </c>
      <c r="T32" s="308">
        <v>16</v>
      </c>
    </row>
    <row r="33" spans="1:20" s="33" customFormat="1" ht="15.75" thickBot="1" x14ac:dyDescent="0.3">
      <c r="A33" s="13" t="s">
        <v>142</v>
      </c>
      <c r="B33" s="314" t="s">
        <v>38</v>
      </c>
      <c r="C33" s="35" t="s">
        <v>39</v>
      </c>
      <c r="D33" s="36" t="s">
        <v>39</v>
      </c>
      <c r="E33" s="37">
        <v>72</v>
      </c>
      <c r="F33" s="38">
        <v>9</v>
      </c>
      <c r="G33" s="38">
        <v>20</v>
      </c>
      <c r="H33" s="38">
        <v>10</v>
      </c>
      <c r="I33" s="38">
        <v>10</v>
      </c>
      <c r="J33" s="39">
        <v>0</v>
      </c>
      <c r="K33" s="40">
        <v>111</v>
      </c>
      <c r="L33" s="41">
        <v>7</v>
      </c>
      <c r="M33" s="42">
        <v>10</v>
      </c>
      <c r="N33" s="43">
        <v>97</v>
      </c>
      <c r="O33" s="44">
        <v>11</v>
      </c>
      <c r="P33" s="38">
        <v>32</v>
      </c>
      <c r="Q33" s="44">
        <v>12</v>
      </c>
      <c r="R33" s="45">
        <v>152</v>
      </c>
      <c r="S33" s="44">
        <v>8</v>
      </c>
      <c r="T33" s="46">
        <v>13</v>
      </c>
    </row>
    <row r="34" spans="1:20" s="33" customFormat="1" x14ac:dyDescent="0.25">
      <c r="A34" s="13" t="s">
        <v>142</v>
      </c>
      <c r="B34" s="315"/>
      <c r="C34" s="317" t="s">
        <v>40</v>
      </c>
      <c r="D34" s="47" t="s">
        <v>40</v>
      </c>
      <c r="E34" s="48">
        <v>8</v>
      </c>
      <c r="F34" s="49">
        <v>1</v>
      </c>
      <c r="G34" s="49">
        <v>1</v>
      </c>
      <c r="H34" s="49">
        <v>4</v>
      </c>
      <c r="I34" s="49">
        <v>2</v>
      </c>
      <c r="J34" s="50">
        <v>2</v>
      </c>
      <c r="K34" s="51">
        <v>14</v>
      </c>
      <c r="L34" s="52">
        <v>2</v>
      </c>
      <c r="M34" s="53">
        <v>3</v>
      </c>
      <c r="N34" s="54">
        <v>15</v>
      </c>
      <c r="O34" s="55">
        <v>1</v>
      </c>
      <c r="P34" s="49">
        <v>1</v>
      </c>
      <c r="Q34" s="55">
        <v>5</v>
      </c>
      <c r="R34" s="55">
        <v>22</v>
      </c>
      <c r="S34" s="55">
        <v>3</v>
      </c>
      <c r="T34" s="56">
        <v>4</v>
      </c>
    </row>
    <row r="35" spans="1:20" s="33" customFormat="1" x14ac:dyDescent="0.25">
      <c r="A35" s="13" t="s">
        <v>142</v>
      </c>
      <c r="B35" s="315"/>
      <c r="C35" s="317"/>
      <c r="D35" s="57" t="s">
        <v>78</v>
      </c>
      <c r="E35" s="58">
        <v>11</v>
      </c>
      <c r="F35" s="59">
        <v>1</v>
      </c>
      <c r="G35" s="59">
        <v>0</v>
      </c>
      <c r="H35" s="59">
        <v>0</v>
      </c>
      <c r="I35" s="59">
        <v>0</v>
      </c>
      <c r="J35" s="60">
        <v>0</v>
      </c>
      <c r="K35" s="59">
        <v>12</v>
      </c>
      <c r="L35" s="61">
        <v>0</v>
      </c>
      <c r="M35" s="62">
        <v>3</v>
      </c>
      <c r="N35" s="63">
        <v>13</v>
      </c>
      <c r="O35" s="64">
        <v>1</v>
      </c>
      <c r="P35" s="59">
        <v>0</v>
      </c>
      <c r="Q35" s="64">
        <v>0</v>
      </c>
      <c r="R35" s="55">
        <v>14</v>
      </c>
      <c r="S35" s="64">
        <v>0</v>
      </c>
      <c r="T35" s="65">
        <v>4</v>
      </c>
    </row>
    <row r="36" spans="1:20" s="33" customFormat="1" x14ac:dyDescent="0.25">
      <c r="A36" s="13" t="s">
        <v>142</v>
      </c>
      <c r="B36" s="315"/>
      <c r="C36" s="317"/>
      <c r="D36" s="57" t="s">
        <v>79</v>
      </c>
      <c r="E36" s="58">
        <v>23</v>
      </c>
      <c r="F36" s="59">
        <v>6</v>
      </c>
      <c r="G36" s="59">
        <v>7</v>
      </c>
      <c r="H36" s="59">
        <v>5</v>
      </c>
      <c r="I36" s="59">
        <v>5</v>
      </c>
      <c r="J36" s="60">
        <v>0</v>
      </c>
      <c r="K36" s="59">
        <v>41</v>
      </c>
      <c r="L36" s="61">
        <v>5</v>
      </c>
      <c r="M36" s="62">
        <v>1</v>
      </c>
      <c r="N36" s="63">
        <v>34</v>
      </c>
      <c r="O36" s="64">
        <v>6</v>
      </c>
      <c r="P36" s="59">
        <v>9</v>
      </c>
      <c r="Q36" s="64">
        <v>7</v>
      </c>
      <c r="R36" s="55">
        <v>56</v>
      </c>
      <c r="S36" s="64">
        <v>7</v>
      </c>
      <c r="T36" s="65">
        <v>1</v>
      </c>
    </row>
    <row r="37" spans="1:20" s="33" customFormat="1" ht="15.75" thickBot="1" x14ac:dyDescent="0.3">
      <c r="A37" s="66"/>
      <c r="B37" s="315"/>
      <c r="C37" s="318"/>
      <c r="D37" s="67" t="s">
        <v>13</v>
      </c>
      <c r="E37" s="68">
        <f t="shared" ref="E37:T37" si="5">SUM(E34:E36)</f>
        <v>42</v>
      </c>
      <c r="F37" s="69">
        <f t="shared" si="5"/>
        <v>8</v>
      </c>
      <c r="G37" s="69">
        <f t="shared" ref="G37" si="6">SUM(G34:G36)</f>
        <v>8</v>
      </c>
      <c r="H37" s="70">
        <f t="shared" si="5"/>
        <v>9</v>
      </c>
      <c r="I37" s="69">
        <f t="shared" si="5"/>
        <v>7</v>
      </c>
      <c r="J37" s="71">
        <f t="shared" si="5"/>
        <v>2</v>
      </c>
      <c r="K37" s="72">
        <f t="shared" si="5"/>
        <v>67</v>
      </c>
      <c r="L37" s="73">
        <f t="shared" si="5"/>
        <v>7</v>
      </c>
      <c r="M37" s="74">
        <f t="shared" si="5"/>
        <v>7</v>
      </c>
      <c r="N37" s="75">
        <f t="shared" si="5"/>
        <v>62</v>
      </c>
      <c r="O37" s="76">
        <f t="shared" si="5"/>
        <v>8</v>
      </c>
      <c r="P37" s="69">
        <f t="shared" ref="P37" si="7">SUM(P34:P36)</f>
        <v>10</v>
      </c>
      <c r="Q37" s="76">
        <f t="shared" si="5"/>
        <v>12</v>
      </c>
      <c r="R37" s="45">
        <f t="shared" si="5"/>
        <v>92</v>
      </c>
      <c r="S37" s="77">
        <f t="shared" si="5"/>
        <v>10</v>
      </c>
      <c r="T37" s="78">
        <f t="shared" si="5"/>
        <v>9</v>
      </c>
    </row>
    <row r="38" spans="1:20" s="33" customFormat="1" ht="15.75" thickBot="1" x14ac:dyDescent="0.3">
      <c r="A38" s="13" t="s">
        <v>142</v>
      </c>
      <c r="B38" s="315"/>
      <c r="C38" s="79" t="s">
        <v>41</v>
      </c>
      <c r="D38" s="80" t="s">
        <v>41</v>
      </c>
      <c r="E38" s="37">
        <v>27</v>
      </c>
      <c r="F38" s="38">
        <v>4</v>
      </c>
      <c r="G38" s="38">
        <v>2</v>
      </c>
      <c r="H38" s="38">
        <v>1</v>
      </c>
      <c r="I38" s="38">
        <v>1</v>
      </c>
      <c r="J38" s="39">
        <v>0</v>
      </c>
      <c r="K38" s="81">
        <v>34</v>
      </c>
      <c r="L38" s="41">
        <v>1</v>
      </c>
      <c r="M38" s="42">
        <v>6</v>
      </c>
      <c r="N38" s="43">
        <v>36</v>
      </c>
      <c r="O38" s="44">
        <v>6</v>
      </c>
      <c r="P38" s="38">
        <v>3</v>
      </c>
      <c r="Q38" s="44">
        <v>2</v>
      </c>
      <c r="R38" s="45">
        <v>47</v>
      </c>
      <c r="S38" s="44">
        <v>1</v>
      </c>
      <c r="T38" s="46">
        <v>9</v>
      </c>
    </row>
    <row r="39" spans="1:20" s="33" customFormat="1" x14ac:dyDescent="0.25">
      <c r="A39" s="13" t="s">
        <v>142</v>
      </c>
      <c r="B39" s="315"/>
      <c r="C39" s="319" t="s">
        <v>42</v>
      </c>
      <c r="D39" s="82" t="s">
        <v>42</v>
      </c>
      <c r="E39" s="48">
        <v>27</v>
      </c>
      <c r="F39" s="49">
        <v>8</v>
      </c>
      <c r="G39" s="49">
        <v>2</v>
      </c>
      <c r="H39" s="49">
        <v>2</v>
      </c>
      <c r="I39" s="49">
        <v>1</v>
      </c>
      <c r="J39" s="50">
        <v>1</v>
      </c>
      <c r="K39" s="51">
        <v>39</v>
      </c>
      <c r="L39" s="52">
        <v>1</v>
      </c>
      <c r="M39" s="53">
        <v>9</v>
      </c>
      <c r="N39" s="54">
        <v>39</v>
      </c>
      <c r="O39" s="55">
        <v>14</v>
      </c>
      <c r="P39" s="49">
        <v>4</v>
      </c>
      <c r="Q39" s="55">
        <v>3</v>
      </c>
      <c r="R39" s="55">
        <v>60</v>
      </c>
      <c r="S39" s="262">
        <v>2</v>
      </c>
      <c r="T39" s="56">
        <v>14</v>
      </c>
    </row>
    <row r="40" spans="1:20" s="33" customFormat="1" x14ac:dyDescent="0.25">
      <c r="A40" s="13" t="s">
        <v>142</v>
      </c>
      <c r="B40" s="315"/>
      <c r="C40" s="320"/>
      <c r="D40" s="57" t="s">
        <v>80</v>
      </c>
      <c r="E40" s="58">
        <v>6</v>
      </c>
      <c r="F40" s="59">
        <v>2</v>
      </c>
      <c r="G40" s="59">
        <v>3</v>
      </c>
      <c r="H40" s="59">
        <v>0</v>
      </c>
      <c r="I40" s="59">
        <v>0</v>
      </c>
      <c r="J40" s="60">
        <v>0</v>
      </c>
      <c r="K40" s="59">
        <v>11</v>
      </c>
      <c r="L40" s="61">
        <v>0</v>
      </c>
      <c r="M40" s="62">
        <v>1</v>
      </c>
      <c r="N40" s="63">
        <v>7</v>
      </c>
      <c r="O40" s="64">
        <v>3</v>
      </c>
      <c r="P40" s="59">
        <v>4</v>
      </c>
      <c r="Q40" s="64">
        <v>0</v>
      </c>
      <c r="R40" s="55">
        <v>14</v>
      </c>
      <c r="S40" s="64">
        <v>0</v>
      </c>
      <c r="T40" s="65">
        <v>1</v>
      </c>
    </row>
    <row r="41" spans="1:20" s="33" customFormat="1" ht="15.75" thickBot="1" x14ac:dyDescent="0.3">
      <c r="A41" s="66"/>
      <c r="B41" s="315"/>
      <c r="C41" s="321"/>
      <c r="D41" s="67" t="s">
        <v>13</v>
      </c>
      <c r="E41" s="68">
        <f t="shared" ref="E41:T41" si="8">SUM(E39:E40)</f>
        <v>33</v>
      </c>
      <c r="F41" s="69">
        <f t="shared" si="8"/>
        <v>10</v>
      </c>
      <c r="G41" s="69">
        <f t="shared" si="8"/>
        <v>5</v>
      </c>
      <c r="H41" s="69">
        <f t="shared" si="8"/>
        <v>2</v>
      </c>
      <c r="I41" s="69">
        <f t="shared" si="8"/>
        <v>1</v>
      </c>
      <c r="J41" s="71">
        <f t="shared" si="8"/>
        <v>1</v>
      </c>
      <c r="K41" s="72">
        <f t="shared" si="8"/>
        <v>50</v>
      </c>
      <c r="L41" s="73">
        <f t="shared" si="8"/>
        <v>1</v>
      </c>
      <c r="M41" s="74">
        <f t="shared" si="8"/>
        <v>10</v>
      </c>
      <c r="N41" s="75">
        <f t="shared" si="8"/>
        <v>46</v>
      </c>
      <c r="O41" s="76">
        <f t="shared" si="8"/>
        <v>17</v>
      </c>
      <c r="P41" s="69">
        <f t="shared" ref="P41" si="9">SUM(P39:P40)</f>
        <v>8</v>
      </c>
      <c r="Q41" s="76">
        <f t="shared" si="8"/>
        <v>3</v>
      </c>
      <c r="R41" s="45">
        <f t="shared" si="8"/>
        <v>74</v>
      </c>
      <c r="S41" s="76">
        <f t="shared" si="8"/>
        <v>2</v>
      </c>
      <c r="T41" s="78">
        <f t="shared" si="8"/>
        <v>15</v>
      </c>
    </row>
    <row r="42" spans="1:20" s="33" customFormat="1" ht="15.75" thickBot="1" x14ac:dyDescent="0.3">
      <c r="A42" s="13" t="s">
        <v>142</v>
      </c>
      <c r="B42" s="315"/>
      <c r="C42" s="79" t="s">
        <v>43</v>
      </c>
      <c r="D42" s="80" t="s">
        <v>43</v>
      </c>
      <c r="E42" s="37">
        <v>36</v>
      </c>
      <c r="F42" s="38">
        <v>8</v>
      </c>
      <c r="G42" s="38">
        <v>4</v>
      </c>
      <c r="H42" s="38">
        <v>2</v>
      </c>
      <c r="I42" s="38">
        <v>1</v>
      </c>
      <c r="J42" s="39">
        <v>1</v>
      </c>
      <c r="K42" s="81">
        <v>50</v>
      </c>
      <c r="L42" s="41">
        <v>1</v>
      </c>
      <c r="M42" s="42">
        <v>4</v>
      </c>
      <c r="N42" s="43">
        <v>61</v>
      </c>
      <c r="O42" s="44">
        <v>14</v>
      </c>
      <c r="P42" s="38">
        <v>6</v>
      </c>
      <c r="Q42" s="44">
        <v>4</v>
      </c>
      <c r="R42" s="45">
        <v>85</v>
      </c>
      <c r="S42" s="44">
        <v>2</v>
      </c>
      <c r="T42" s="46">
        <v>9</v>
      </c>
    </row>
    <row r="43" spans="1:20" s="33" customFormat="1" ht="15.75" thickBot="1" x14ac:dyDescent="0.3">
      <c r="A43" s="13" t="s">
        <v>142</v>
      </c>
      <c r="B43" s="315"/>
      <c r="C43" s="79" t="s">
        <v>44</v>
      </c>
      <c r="D43" s="86" t="s">
        <v>44</v>
      </c>
      <c r="E43" s="37">
        <v>67</v>
      </c>
      <c r="F43" s="38">
        <v>8</v>
      </c>
      <c r="G43" s="38">
        <v>2</v>
      </c>
      <c r="H43" s="38">
        <v>3</v>
      </c>
      <c r="I43" s="38">
        <v>3</v>
      </c>
      <c r="J43" s="39">
        <v>0</v>
      </c>
      <c r="K43" s="81">
        <v>80</v>
      </c>
      <c r="L43" s="41">
        <v>4</v>
      </c>
      <c r="M43" s="42">
        <v>2</v>
      </c>
      <c r="N43" s="43">
        <v>112</v>
      </c>
      <c r="O43" s="44">
        <v>11</v>
      </c>
      <c r="P43" s="38">
        <v>3</v>
      </c>
      <c r="Q43" s="44">
        <v>5</v>
      </c>
      <c r="R43" s="45">
        <v>131</v>
      </c>
      <c r="S43" s="44">
        <v>6</v>
      </c>
      <c r="T43" s="46">
        <v>3</v>
      </c>
    </row>
    <row r="44" spans="1:20" s="33" customFormat="1" ht="15.75" thickBot="1" x14ac:dyDescent="0.3">
      <c r="A44" s="13" t="s">
        <v>142</v>
      </c>
      <c r="B44" s="315"/>
      <c r="C44" s="79" t="s">
        <v>45</v>
      </c>
      <c r="D44" s="86" t="s">
        <v>45</v>
      </c>
      <c r="E44" s="37">
        <v>30</v>
      </c>
      <c r="F44" s="38">
        <v>4</v>
      </c>
      <c r="G44" s="38">
        <v>1</v>
      </c>
      <c r="H44" s="38">
        <v>3</v>
      </c>
      <c r="I44" s="38">
        <v>2</v>
      </c>
      <c r="J44" s="39">
        <v>1</v>
      </c>
      <c r="K44" s="81">
        <v>38</v>
      </c>
      <c r="L44" s="41">
        <v>2</v>
      </c>
      <c r="M44" s="42">
        <v>2</v>
      </c>
      <c r="N44" s="43">
        <v>45</v>
      </c>
      <c r="O44" s="44">
        <v>5</v>
      </c>
      <c r="P44" s="38">
        <v>3</v>
      </c>
      <c r="Q44" s="44">
        <v>6</v>
      </c>
      <c r="R44" s="45">
        <v>59</v>
      </c>
      <c r="S44" s="44">
        <v>4</v>
      </c>
      <c r="T44" s="46">
        <v>3</v>
      </c>
    </row>
    <row r="45" spans="1:20" s="33" customFormat="1" x14ac:dyDescent="0.25">
      <c r="A45" s="13" t="s">
        <v>142</v>
      </c>
      <c r="B45" s="315"/>
      <c r="C45" s="319" t="s">
        <v>46</v>
      </c>
      <c r="D45" s="82" t="s">
        <v>81</v>
      </c>
      <c r="E45" s="48">
        <v>9</v>
      </c>
      <c r="F45" s="49">
        <v>4</v>
      </c>
      <c r="G45" s="49">
        <v>3</v>
      </c>
      <c r="H45" s="49">
        <v>2</v>
      </c>
      <c r="I45" s="49">
        <v>2</v>
      </c>
      <c r="J45" s="50">
        <v>0</v>
      </c>
      <c r="K45" s="51">
        <v>18</v>
      </c>
      <c r="L45" s="52">
        <v>2</v>
      </c>
      <c r="M45" s="53">
        <v>2</v>
      </c>
      <c r="N45" s="54">
        <v>14</v>
      </c>
      <c r="O45" s="55">
        <v>5</v>
      </c>
      <c r="P45" s="49">
        <v>5</v>
      </c>
      <c r="Q45" s="55">
        <v>2</v>
      </c>
      <c r="R45" s="55">
        <v>26</v>
      </c>
      <c r="S45" s="55">
        <v>2</v>
      </c>
      <c r="T45" s="56">
        <v>2</v>
      </c>
    </row>
    <row r="46" spans="1:20" s="33" customFormat="1" x14ac:dyDescent="0.25">
      <c r="A46" s="13" t="s">
        <v>142</v>
      </c>
      <c r="B46" s="315"/>
      <c r="C46" s="320"/>
      <c r="D46" s="57" t="s">
        <v>82</v>
      </c>
      <c r="E46" s="58">
        <v>12</v>
      </c>
      <c r="F46" s="59">
        <v>4</v>
      </c>
      <c r="G46" s="59">
        <v>1</v>
      </c>
      <c r="H46" s="59">
        <v>3</v>
      </c>
      <c r="I46" s="59">
        <v>3</v>
      </c>
      <c r="J46" s="60">
        <v>0</v>
      </c>
      <c r="K46" s="59">
        <v>20</v>
      </c>
      <c r="L46" s="61">
        <v>2</v>
      </c>
      <c r="M46" s="62">
        <v>0</v>
      </c>
      <c r="N46" s="63">
        <v>21</v>
      </c>
      <c r="O46" s="64">
        <v>5</v>
      </c>
      <c r="P46" s="59">
        <v>2</v>
      </c>
      <c r="Q46" s="64">
        <v>7</v>
      </c>
      <c r="R46" s="55">
        <v>35</v>
      </c>
      <c r="S46" s="64">
        <v>4</v>
      </c>
      <c r="T46" s="65">
        <v>0</v>
      </c>
    </row>
    <row r="47" spans="1:20" s="33" customFormat="1" x14ac:dyDescent="0.25">
      <c r="A47" s="13" t="s">
        <v>142</v>
      </c>
      <c r="B47" s="315"/>
      <c r="C47" s="320"/>
      <c r="D47" s="57" t="s">
        <v>46</v>
      </c>
      <c r="E47" s="58">
        <v>22</v>
      </c>
      <c r="F47" s="59">
        <v>1</v>
      </c>
      <c r="G47" s="59">
        <v>1</v>
      </c>
      <c r="H47" s="59">
        <v>6</v>
      </c>
      <c r="I47" s="59">
        <v>5</v>
      </c>
      <c r="J47" s="60">
        <v>1</v>
      </c>
      <c r="K47" s="59">
        <v>30</v>
      </c>
      <c r="L47" s="61">
        <v>4</v>
      </c>
      <c r="M47" s="62">
        <v>5</v>
      </c>
      <c r="N47" s="63">
        <v>30</v>
      </c>
      <c r="O47" s="64">
        <v>1</v>
      </c>
      <c r="P47" s="59">
        <v>1</v>
      </c>
      <c r="Q47" s="64">
        <v>8</v>
      </c>
      <c r="R47" s="55">
        <v>40</v>
      </c>
      <c r="S47" s="64">
        <v>6</v>
      </c>
      <c r="T47" s="65">
        <v>5</v>
      </c>
    </row>
    <row r="48" spans="1:20" s="33" customFormat="1" ht="15.75" thickBot="1" x14ac:dyDescent="0.3">
      <c r="B48" s="315"/>
      <c r="C48" s="320"/>
      <c r="D48" s="87" t="s">
        <v>13</v>
      </c>
      <c r="E48" s="88">
        <f t="shared" ref="E48:T48" si="10">SUM(E45:E47)</f>
        <v>43</v>
      </c>
      <c r="F48" s="89">
        <f t="shared" si="10"/>
        <v>9</v>
      </c>
      <c r="G48" s="89">
        <f t="shared" si="10"/>
        <v>5</v>
      </c>
      <c r="H48" s="89">
        <f t="shared" si="10"/>
        <v>11</v>
      </c>
      <c r="I48" s="89">
        <f t="shared" si="10"/>
        <v>10</v>
      </c>
      <c r="J48" s="90">
        <f t="shared" si="10"/>
        <v>1</v>
      </c>
      <c r="K48" s="89">
        <f>SUM(K45:K47)</f>
        <v>68</v>
      </c>
      <c r="L48" s="91">
        <f t="shared" si="10"/>
        <v>8</v>
      </c>
      <c r="M48" s="92">
        <f t="shared" si="10"/>
        <v>7</v>
      </c>
      <c r="N48" s="93">
        <f t="shared" si="10"/>
        <v>65</v>
      </c>
      <c r="O48" s="94">
        <f t="shared" si="10"/>
        <v>11</v>
      </c>
      <c r="P48" s="89">
        <f t="shared" ref="P48" si="11">SUM(P45:P47)</f>
        <v>8</v>
      </c>
      <c r="Q48" s="94">
        <f t="shared" si="10"/>
        <v>17</v>
      </c>
      <c r="R48" s="95">
        <f t="shared" si="10"/>
        <v>101</v>
      </c>
      <c r="S48" s="76">
        <f t="shared" si="10"/>
        <v>12</v>
      </c>
      <c r="T48" s="171">
        <f t="shared" si="10"/>
        <v>7</v>
      </c>
    </row>
    <row r="49" spans="1:20" s="33" customFormat="1" x14ac:dyDescent="0.25">
      <c r="B49" s="315"/>
      <c r="C49" s="322" t="s">
        <v>99</v>
      </c>
      <c r="D49" s="323"/>
      <c r="E49" s="97">
        <f t="shared" ref="E49:T49" si="12">E48+E44+E43+E42+E41+E38+E37+E33</f>
        <v>350</v>
      </c>
      <c r="F49" s="98">
        <f t="shared" si="12"/>
        <v>60</v>
      </c>
      <c r="G49" s="98">
        <f>G48+G44+G43+G42+G41+G38+G37+G33</f>
        <v>47</v>
      </c>
      <c r="H49" s="98">
        <f>H48+H44+H43+H42+H41+H38+H37+H33</f>
        <v>41</v>
      </c>
      <c r="I49" s="98">
        <f t="shared" si="12"/>
        <v>35</v>
      </c>
      <c r="J49" s="98">
        <f t="shared" si="12"/>
        <v>6</v>
      </c>
      <c r="K49" s="98">
        <f t="shared" si="12"/>
        <v>498</v>
      </c>
      <c r="L49" s="98">
        <f t="shared" si="12"/>
        <v>31</v>
      </c>
      <c r="M49" s="99">
        <f t="shared" si="12"/>
        <v>48</v>
      </c>
      <c r="N49" s="97">
        <f t="shared" si="12"/>
        <v>524</v>
      </c>
      <c r="O49" s="98">
        <f t="shared" si="12"/>
        <v>83</v>
      </c>
      <c r="P49" s="98">
        <f t="shared" ref="P49" si="13">P48+P44+P43+P42+P41+P38+P37+P33</f>
        <v>73</v>
      </c>
      <c r="Q49" s="98">
        <f t="shared" si="12"/>
        <v>61</v>
      </c>
      <c r="R49" s="98">
        <f t="shared" si="12"/>
        <v>741</v>
      </c>
      <c r="S49" s="98">
        <f t="shared" si="12"/>
        <v>45</v>
      </c>
      <c r="T49" s="99">
        <f t="shared" si="12"/>
        <v>68</v>
      </c>
    </row>
    <row r="50" spans="1:20" s="33" customFormat="1" ht="15.75" thickBot="1" x14ac:dyDescent="0.3">
      <c r="B50" s="316"/>
      <c r="C50" s="324" t="s">
        <v>100</v>
      </c>
      <c r="D50" s="325"/>
      <c r="E50" s="263">
        <f>IF(ISERROR(E49/($E49+$F49+$G49+$H49)),0,(E49/($E49+$F49+$G49+$H49)))</f>
        <v>0.70281124497991965</v>
      </c>
      <c r="F50" s="265">
        <f t="shared" ref="F50" si="14">IF(ISERROR(F49/($E49+$F49+$G49+$H49)),0,(F49/($E49+$F49+$G49+$H49)))</f>
        <v>0.12048192771084337</v>
      </c>
      <c r="G50" s="264">
        <f t="shared" ref="G50" si="15">IF(ISERROR(G49/($E49+$F49+$G49+$H49)),0,(G49/($E49+$F49+$G49+$H49)))</f>
        <v>9.4377510040160636E-2</v>
      </c>
      <c r="H50" s="265">
        <f>IF(1-E50-F50-G50=1,IF(H49=0,0,1),1-E50-F50-G50)</f>
        <v>8.2329317269076344E-2</v>
      </c>
      <c r="I50" s="265">
        <f>IF(ISERROR(I49/H49),0,I49/H49)</f>
        <v>0.85365853658536583</v>
      </c>
      <c r="J50" s="265">
        <f>IF(1-I50=1,IF(J49=0,0,1),1-I50)</f>
        <v>0.14634146341463417</v>
      </c>
      <c r="K50" s="265"/>
      <c r="L50" s="265">
        <f>IF(ISERROR(L49/K49),0,(L49/K49))</f>
        <v>6.224899598393574E-2</v>
      </c>
      <c r="M50" s="266">
        <f>IF(ISERROR(M49/K49),0,(M49/K49))</f>
        <v>9.6385542168674704E-2</v>
      </c>
      <c r="N50" s="263">
        <f>IF(ISERROR(N49/R49),0,(N49/R49))</f>
        <v>0.70715249662618085</v>
      </c>
      <c r="O50" s="265">
        <f>IF(ISERROR(O49/R49),0,(O49/R49))</f>
        <v>0.11201079622132254</v>
      </c>
      <c r="P50" s="265">
        <f>IF(ISERROR(P49/R49),0,(P49/R49))</f>
        <v>9.8515519568151147E-2</v>
      </c>
      <c r="Q50" s="265">
        <f>IF(1-N50-O50-P50=1,IF(Q49=0,0,1),1-N50-O50-P50)</f>
        <v>8.2321187584345465E-2</v>
      </c>
      <c r="R50" s="265"/>
      <c r="S50" s="265">
        <f>IF(ISERROR(S49/R49),0,(S49/R49))</f>
        <v>6.0728744939271252E-2</v>
      </c>
      <c r="T50" s="267">
        <f>IF(ISERROR(T49/R49),0,(T49/R49))</f>
        <v>9.1767881241565458E-2</v>
      </c>
    </row>
    <row r="51" spans="1:20" x14ac:dyDescent="0.25">
      <c r="A51" t="s">
        <v>142</v>
      </c>
    </row>
  </sheetData>
  <sheetProtection formatCells="0" formatColumns="0" formatRows="0" insertColumns="0" insertRows="0" insertHyperlinks="0" deleteColumns="0" deleteRows="0" sort="0" autoFilter="0" pivotTables="0"/>
  <mergeCells count="50">
    <mergeCell ref="B2:I2"/>
    <mergeCell ref="B27:I27"/>
    <mergeCell ref="B33:B50"/>
    <mergeCell ref="C34:C37"/>
    <mergeCell ref="C39:C41"/>
    <mergeCell ref="C45:C48"/>
    <mergeCell ref="C49:D49"/>
    <mergeCell ref="C50:D50"/>
    <mergeCell ref="B29:B32"/>
    <mergeCell ref="C29:C32"/>
    <mergeCell ref="D29:D32"/>
    <mergeCell ref="E29:M29"/>
    <mergeCell ref="G30:G31"/>
    <mergeCell ref="G5:G6"/>
    <mergeCell ref="N29:T29"/>
    <mergeCell ref="E30:E31"/>
    <mergeCell ref="F30:F31"/>
    <mergeCell ref="H30:H31"/>
    <mergeCell ref="I30:J30"/>
    <mergeCell ref="K30:K31"/>
    <mergeCell ref="L30:M30"/>
    <mergeCell ref="N30:N31"/>
    <mergeCell ref="O30:O31"/>
    <mergeCell ref="Q30:Q31"/>
    <mergeCell ref="R30:R31"/>
    <mergeCell ref="S30:T30"/>
    <mergeCell ref="P30:P31"/>
    <mergeCell ref="R5:R6"/>
    <mergeCell ref="K5:K6"/>
    <mergeCell ref="L5:M5"/>
    <mergeCell ref="N5:N6"/>
    <mergeCell ref="O5:O6"/>
    <mergeCell ref="Q5:Q6"/>
    <mergeCell ref="P5:P6"/>
    <mergeCell ref="S5:T5"/>
    <mergeCell ref="B8:B25"/>
    <mergeCell ref="C9:C12"/>
    <mergeCell ref="C14:C16"/>
    <mergeCell ref="C20:C23"/>
    <mergeCell ref="C24:D24"/>
    <mergeCell ref="C25:D25"/>
    <mergeCell ref="I5:J5"/>
    <mergeCell ref="B4:B7"/>
    <mergeCell ref="C4:C7"/>
    <mergeCell ref="D4:D7"/>
    <mergeCell ref="E4:M4"/>
    <mergeCell ref="N4:T4"/>
    <mergeCell ref="E5:E6"/>
    <mergeCell ref="F5:F6"/>
    <mergeCell ref="H5:H6"/>
  </mergeCells>
  <pageMargins left="0.19685039370078741" right="0.19685039370078741" top="0.31496062992125984" bottom="0.31496062992125984" header="0" footer="0.23622047244094491"/>
  <pageSetup paperSize="9" scale="59" orientation="landscape" r:id="rId1"/>
  <headerFooter>
    <oddFooter>&amp;R&amp;8Page &amp;P of &amp;N</oddFooter>
  </headerFooter>
  <rowBreaks count="1" manualBreakCount="1">
    <brk id="25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"/>
  <sheetViews>
    <sheetView workbookViewId="0"/>
  </sheetViews>
  <sheetFormatPr defaultRowHeight="15" x14ac:dyDescent="0.25"/>
  <cols>
    <col min="1" max="1" width="129" customWidth="1"/>
  </cols>
  <sheetData>
    <row r="1" spans="1:18" ht="19.5" thickBot="1" x14ac:dyDescent="0.35">
      <c r="A1" s="259" t="s">
        <v>127</v>
      </c>
      <c r="B1" s="257"/>
      <c r="C1" s="257"/>
      <c r="D1" s="257"/>
      <c r="E1" s="257"/>
      <c r="F1" s="257"/>
      <c r="G1" s="257"/>
      <c r="H1" s="257"/>
      <c r="I1" s="257"/>
    </row>
    <row r="2" spans="1:18" ht="30" x14ac:dyDescent="0.25">
      <c r="A2" s="260" t="s">
        <v>130</v>
      </c>
    </row>
    <row r="3" spans="1:18" ht="30" x14ac:dyDescent="0.25">
      <c r="A3" s="261" t="s">
        <v>131</v>
      </c>
    </row>
    <row r="4" spans="1:18" x14ac:dyDescent="0.25">
      <c r="A4" s="294" t="s">
        <v>125</v>
      </c>
      <c r="B4" s="258"/>
      <c r="C4" s="258"/>
      <c r="D4" s="258"/>
      <c r="E4" s="258"/>
      <c r="F4" s="258"/>
      <c r="G4" s="258"/>
      <c r="H4" s="258"/>
      <c r="I4" s="258"/>
      <c r="J4" s="258"/>
      <c r="K4" s="258"/>
      <c r="L4" s="258"/>
      <c r="M4" s="258"/>
    </row>
    <row r="5" spans="1:18" ht="30" x14ac:dyDescent="0.25">
      <c r="A5" s="261" t="s">
        <v>132</v>
      </c>
    </row>
    <row r="6" spans="1:18" ht="30" x14ac:dyDescent="0.25">
      <c r="A6" s="261" t="s">
        <v>133</v>
      </c>
    </row>
    <row r="7" spans="1:18" ht="45" x14ac:dyDescent="0.25">
      <c r="A7" s="261" t="s">
        <v>134</v>
      </c>
    </row>
    <row r="8" spans="1:18" ht="30.75" thickBot="1" x14ac:dyDescent="0.3">
      <c r="A8" s="295" t="s">
        <v>126</v>
      </c>
      <c r="B8" s="258"/>
      <c r="C8" s="258"/>
      <c r="D8" s="258"/>
      <c r="E8" s="258"/>
      <c r="F8" s="258"/>
      <c r="G8" s="258"/>
      <c r="H8" s="258"/>
      <c r="I8" s="258"/>
      <c r="J8" s="258"/>
      <c r="K8" s="258"/>
      <c r="L8" s="258"/>
      <c r="M8" s="258"/>
      <c r="N8" s="258"/>
      <c r="O8" s="258"/>
      <c r="P8" s="258"/>
      <c r="Q8" s="258"/>
      <c r="R8" s="258"/>
    </row>
  </sheetData>
  <pageMargins left="0.7" right="0.7" top="0.75" bottom="0.75" header="0.3" footer="0.3"/>
  <pageSetup paperSize="9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9"/>
  <sheetViews>
    <sheetView zoomScaleNormal="100" workbookViewId="0">
      <selection activeCell="E8" sqref="E8"/>
    </sheetView>
  </sheetViews>
  <sheetFormatPr defaultRowHeight="15" x14ac:dyDescent="0.25"/>
  <cols>
    <col min="1" max="1" width="4.7109375" customWidth="1"/>
    <col min="2" max="2" width="5.5703125" customWidth="1"/>
    <col min="3" max="3" width="25.42578125" customWidth="1"/>
    <col min="4" max="4" width="23.42578125" customWidth="1"/>
    <col min="5" max="5" width="7.7109375" customWidth="1"/>
    <col min="6" max="6" width="7.28515625" customWidth="1"/>
    <col min="7" max="7" width="11.7109375" customWidth="1"/>
    <col min="8" max="8" width="6.85546875" customWidth="1"/>
    <col min="9" max="10" width="10.85546875" customWidth="1"/>
    <col min="11" max="11" width="6.140625" customWidth="1"/>
    <col min="12" max="13" width="16.85546875" customWidth="1"/>
    <col min="14" max="14" width="7.7109375" customWidth="1"/>
    <col min="15" max="15" width="8.140625" customWidth="1"/>
    <col min="16" max="16" width="11.7109375" customWidth="1"/>
    <col min="17" max="17" width="7.85546875" customWidth="1"/>
    <col min="18" max="18" width="6.5703125" customWidth="1"/>
    <col min="19" max="19" width="15.85546875" customWidth="1"/>
    <col min="20" max="20" width="16" customWidth="1"/>
  </cols>
  <sheetData>
    <row r="1" spans="1:20" ht="15.75" thickBot="1" x14ac:dyDescent="0.3">
      <c r="A1" s="12"/>
    </row>
    <row r="2" spans="1:20" s="33" customFormat="1" ht="27" customHeight="1" thickBot="1" x14ac:dyDescent="0.3">
      <c r="A2" s="13"/>
      <c r="B2" s="340" t="s">
        <v>135</v>
      </c>
      <c r="C2" s="341"/>
      <c r="D2" s="341"/>
      <c r="E2" s="341"/>
      <c r="F2" s="341"/>
      <c r="G2" s="341"/>
      <c r="H2" s="341"/>
      <c r="I2" s="341"/>
      <c r="J2" s="25"/>
      <c r="K2" s="25"/>
      <c r="L2" s="25" t="s">
        <v>140</v>
      </c>
      <c r="M2" s="25"/>
      <c r="N2" s="25"/>
      <c r="O2" s="25"/>
      <c r="P2" s="296"/>
      <c r="Q2" s="34"/>
      <c r="R2" s="25" t="s">
        <v>104</v>
      </c>
      <c r="S2" s="25"/>
      <c r="T2" s="26" t="s">
        <v>141</v>
      </c>
    </row>
    <row r="3" spans="1:20" s="33" customFormat="1" ht="15.75" thickBot="1" x14ac:dyDescent="0.3">
      <c r="A3" s="13"/>
    </row>
    <row r="4" spans="1:20" s="33" customFormat="1" ht="15" customHeight="1" thickBot="1" x14ac:dyDescent="0.3">
      <c r="A4" s="66"/>
      <c r="B4" s="328" t="s">
        <v>0</v>
      </c>
      <c r="C4" s="328" t="s">
        <v>97</v>
      </c>
      <c r="D4" s="328" t="s">
        <v>98</v>
      </c>
      <c r="E4" s="331" t="s">
        <v>114</v>
      </c>
      <c r="F4" s="331"/>
      <c r="G4" s="331"/>
      <c r="H4" s="331"/>
      <c r="I4" s="331"/>
      <c r="J4" s="331"/>
      <c r="K4" s="331"/>
      <c r="L4" s="331"/>
      <c r="M4" s="331"/>
      <c r="N4" s="332" t="s">
        <v>115</v>
      </c>
      <c r="O4" s="331"/>
      <c r="P4" s="331"/>
      <c r="Q4" s="331"/>
      <c r="R4" s="331"/>
      <c r="S4" s="331"/>
      <c r="T4" s="331"/>
    </row>
    <row r="5" spans="1:20" s="33" customFormat="1" ht="15" customHeight="1" x14ac:dyDescent="0.25">
      <c r="A5" s="66"/>
      <c r="B5" s="329"/>
      <c r="C5" s="329"/>
      <c r="D5" s="329"/>
      <c r="E5" s="333" t="s">
        <v>1</v>
      </c>
      <c r="F5" s="334" t="s">
        <v>2</v>
      </c>
      <c r="G5" s="338" t="s">
        <v>129</v>
      </c>
      <c r="H5" s="334" t="s">
        <v>3</v>
      </c>
      <c r="I5" s="326" t="s">
        <v>6</v>
      </c>
      <c r="J5" s="327"/>
      <c r="K5" s="335" t="s">
        <v>139</v>
      </c>
      <c r="L5" s="312" t="s">
        <v>6</v>
      </c>
      <c r="M5" s="313"/>
      <c r="N5" s="337" t="s">
        <v>1</v>
      </c>
      <c r="O5" s="334" t="s">
        <v>2</v>
      </c>
      <c r="P5" s="338" t="s">
        <v>129</v>
      </c>
      <c r="Q5" s="334" t="s">
        <v>3</v>
      </c>
      <c r="R5" s="335" t="s">
        <v>117</v>
      </c>
      <c r="S5" s="312" t="s">
        <v>6</v>
      </c>
      <c r="T5" s="313"/>
    </row>
    <row r="6" spans="1:20" s="104" customFormat="1" ht="96" customHeight="1" thickBot="1" x14ac:dyDescent="0.3">
      <c r="A6" s="66"/>
      <c r="B6" s="329"/>
      <c r="C6" s="329"/>
      <c r="D6" s="329"/>
      <c r="E6" s="333"/>
      <c r="F6" s="334"/>
      <c r="G6" s="339"/>
      <c r="H6" s="334"/>
      <c r="I6" s="306" t="s">
        <v>4</v>
      </c>
      <c r="J6" s="307" t="s">
        <v>5</v>
      </c>
      <c r="K6" s="336"/>
      <c r="L6" s="29" t="s">
        <v>7</v>
      </c>
      <c r="M6" s="30" t="s">
        <v>8</v>
      </c>
      <c r="N6" s="337"/>
      <c r="O6" s="334"/>
      <c r="P6" s="339"/>
      <c r="Q6" s="334"/>
      <c r="R6" s="336"/>
      <c r="S6" s="29" t="s">
        <v>122</v>
      </c>
      <c r="T6" s="30" t="s">
        <v>123</v>
      </c>
    </row>
    <row r="7" spans="1:20" s="104" customFormat="1" ht="15" customHeight="1" thickBot="1" x14ac:dyDescent="0.3">
      <c r="B7" s="330"/>
      <c r="C7" s="330"/>
      <c r="D7" s="330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2">
        <v>8</v>
      </c>
      <c r="M7" s="308">
        <v>9</v>
      </c>
      <c r="N7" s="309">
        <v>10</v>
      </c>
      <c r="O7" s="32">
        <v>11</v>
      </c>
      <c r="P7" s="32">
        <v>12</v>
      </c>
      <c r="Q7" s="32">
        <v>13</v>
      </c>
      <c r="R7" s="32">
        <v>14</v>
      </c>
      <c r="S7" s="32">
        <v>15</v>
      </c>
      <c r="T7" s="308">
        <v>16</v>
      </c>
    </row>
    <row r="8" spans="1:20" s="33" customFormat="1" x14ac:dyDescent="0.25">
      <c r="A8" s="13" t="s">
        <v>142</v>
      </c>
      <c r="B8" s="342" t="s">
        <v>9</v>
      </c>
      <c r="C8" s="345" t="s">
        <v>10</v>
      </c>
      <c r="D8" s="105" t="s">
        <v>60</v>
      </c>
      <c r="E8" s="106">
        <v>1</v>
      </c>
      <c r="F8" s="107">
        <v>0</v>
      </c>
      <c r="G8" s="107">
        <v>0</v>
      </c>
      <c r="H8" s="107">
        <v>0</v>
      </c>
      <c r="I8" s="107">
        <v>0</v>
      </c>
      <c r="J8" s="108">
        <v>0</v>
      </c>
      <c r="K8" s="107">
        <v>1</v>
      </c>
      <c r="L8" s="109">
        <v>0</v>
      </c>
      <c r="M8" s="110">
        <v>0</v>
      </c>
      <c r="N8" s="111">
        <v>2</v>
      </c>
      <c r="O8" s="112">
        <v>0</v>
      </c>
      <c r="P8" s="112">
        <v>0</v>
      </c>
      <c r="Q8" s="112">
        <v>0</v>
      </c>
      <c r="R8" s="112">
        <v>2</v>
      </c>
      <c r="S8" s="112">
        <v>0</v>
      </c>
      <c r="T8" s="113">
        <v>0</v>
      </c>
    </row>
    <row r="9" spans="1:20" s="33" customFormat="1" x14ac:dyDescent="0.25">
      <c r="A9" s="13" t="s">
        <v>142</v>
      </c>
      <c r="B9" s="343"/>
      <c r="C9" s="345"/>
      <c r="D9" s="114" t="s">
        <v>61</v>
      </c>
      <c r="E9" s="115">
        <v>1</v>
      </c>
      <c r="F9" s="116">
        <v>0</v>
      </c>
      <c r="G9" s="116">
        <v>0</v>
      </c>
      <c r="H9" s="116">
        <v>0</v>
      </c>
      <c r="I9" s="116">
        <v>0</v>
      </c>
      <c r="J9" s="117">
        <v>0</v>
      </c>
      <c r="K9" s="116">
        <v>1</v>
      </c>
      <c r="L9" s="118">
        <v>0</v>
      </c>
      <c r="M9" s="119">
        <v>0</v>
      </c>
      <c r="N9" s="120">
        <v>1</v>
      </c>
      <c r="O9" s="121">
        <v>0</v>
      </c>
      <c r="P9" s="121">
        <v>0</v>
      </c>
      <c r="Q9" s="121">
        <v>0</v>
      </c>
      <c r="R9" s="121">
        <v>1</v>
      </c>
      <c r="S9" s="121">
        <v>0</v>
      </c>
      <c r="T9" s="122">
        <v>0</v>
      </c>
    </row>
    <row r="10" spans="1:20" s="33" customFormat="1" x14ac:dyDescent="0.25">
      <c r="A10" s="13" t="s">
        <v>142</v>
      </c>
      <c r="B10" s="343"/>
      <c r="C10" s="345"/>
      <c r="D10" s="114" t="s">
        <v>62</v>
      </c>
      <c r="E10" s="115">
        <v>2</v>
      </c>
      <c r="F10" s="116">
        <v>0</v>
      </c>
      <c r="G10" s="116">
        <v>0</v>
      </c>
      <c r="H10" s="116">
        <v>1</v>
      </c>
      <c r="I10" s="116">
        <v>1</v>
      </c>
      <c r="J10" s="117">
        <v>0</v>
      </c>
      <c r="K10" s="116">
        <v>3</v>
      </c>
      <c r="L10" s="118">
        <v>1</v>
      </c>
      <c r="M10" s="119">
        <v>1</v>
      </c>
      <c r="N10" s="120">
        <v>2</v>
      </c>
      <c r="O10" s="121">
        <v>0</v>
      </c>
      <c r="P10" s="121">
        <v>0</v>
      </c>
      <c r="Q10" s="121">
        <v>1</v>
      </c>
      <c r="R10" s="121">
        <v>3</v>
      </c>
      <c r="S10" s="121">
        <v>1</v>
      </c>
      <c r="T10" s="123">
        <v>1</v>
      </c>
    </row>
    <row r="11" spans="1:20" s="33" customFormat="1" x14ac:dyDescent="0.25">
      <c r="A11" s="13" t="s">
        <v>142</v>
      </c>
      <c r="B11" s="343"/>
      <c r="C11" s="345"/>
      <c r="D11" s="114" t="s">
        <v>63</v>
      </c>
      <c r="E11" s="115">
        <v>2</v>
      </c>
      <c r="F11" s="116">
        <v>1</v>
      </c>
      <c r="G11" s="116">
        <v>0</v>
      </c>
      <c r="H11" s="116">
        <v>0</v>
      </c>
      <c r="I11" s="116">
        <v>0</v>
      </c>
      <c r="J11" s="117">
        <v>0</v>
      </c>
      <c r="K11" s="116">
        <v>3</v>
      </c>
      <c r="L11" s="118">
        <v>0</v>
      </c>
      <c r="M11" s="119">
        <v>1</v>
      </c>
      <c r="N11" s="120">
        <v>3</v>
      </c>
      <c r="O11" s="121">
        <v>1</v>
      </c>
      <c r="P11" s="121">
        <v>0</v>
      </c>
      <c r="Q11" s="121">
        <v>0</v>
      </c>
      <c r="R11" s="121">
        <v>4</v>
      </c>
      <c r="S11" s="121">
        <v>0</v>
      </c>
      <c r="T11" s="123">
        <v>1</v>
      </c>
    </row>
    <row r="12" spans="1:20" s="33" customFormat="1" x14ac:dyDescent="0.25">
      <c r="A12" s="13" t="s">
        <v>142</v>
      </c>
      <c r="B12" s="343"/>
      <c r="C12" s="345"/>
      <c r="D12" s="114" t="s">
        <v>64</v>
      </c>
      <c r="E12" s="115">
        <v>0</v>
      </c>
      <c r="F12" s="116">
        <v>0</v>
      </c>
      <c r="G12" s="116">
        <v>0</v>
      </c>
      <c r="H12" s="116">
        <v>0</v>
      </c>
      <c r="I12" s="116">
        <v>0</v>
      </c>
      <c r="J12" s="117">
        <v>0</v>
      </c>
      <c r="K12" s="116">
        <v>0</v>
      </c>
      <c r="L12" s="118">
        <v>0</v>
      </c>
      <c r="M12" s="119">
        <v>0</v>
      </c>
      <c r="N12" s="120">
        <v>0</v>
      </c>
      <c r="O12" s="121">
        <v>0</v>
      </c>
      <c r="P12" s="121">
        <v>0</v>
      </c>
      <c r="Q12" s="121">
        <v>0</v>
      </c>
      <c r="R12" s="121">
        <v>0</v>
      </c>
      <c r="S12" s="121">
        <v>0</v>
      </c>
      <c r="T12" s="123">
        <v>0</v>
      </c>
    </row>
    <row r="13" spans="1:20" s="33" customFormat="1" ht="15.75" thickBot="1" x14ac:dyDescent="0.3">
      <c r="A13" s="66"/>
      <c r="B13" s="343"/>
      <c r="C13" s="346"/>
      <c r="D13" s="124" t="s">
        <v>13</v>
      </c>
      <c r="E13" s="125">
        <f t="shared" ref="E13:T13" si="0">SUM(E8:E12)</f>
        <v>6</v>
      </c>
      <c r="F13" s="126">
        <f t="shared" si="0"/>
        <v>1</v>
      </c>
      <c r="G13" s="126">
        <f t="shared" ref="G13" si="1">SUM(G8:G12)</f>
        <v>0</v>
      </c>
      <c r="H13" s="126">
        <f t="shared" si="0"/>
        <v>1</v>
      </c>
      <c r="I13" s="126">
        <f t="shared" si="0"/>
        <v>1</v>
      </c>
      <c r="J13" s="127">
        <f t="shared" si="0"/>
        <v>0</v>
      </c>
      <c r="K13" s="128">
        <f t="shared" si="0"/>
        <v>8</v>
      </c>
      <c r="L13" s="129">
        <f t="shared" si="0"/>
        <v>1</v>
      </c>
      <c r="M13" s="130">
        <f t="shared" si="0"/>
        <v>2</v>
      </c>
      <c r="N13" s="131">
        <f t="shared" si="0"/>
        <v>8</v>
      </c>
      <c r="O13" s="132">
        <f t="shared" si="0"/>
        <v>1</v>
      </c>
      <c r="P13" s="132">
        <f t="shared" ref="P13" si="2">SUM(P8:P12)</f>
        <v>0</v>
      </c>
      <c r="Q13" s="132">
        <f t="shared" si="0"/>
        <v>1</v>
      </c>
      <c r="R13" s="132">
        <f t="shared" si="0"/>
        <v>10</v>
      </c>
      <c r="S13" s="132">
        <f t="shared" si="0"/>
        <v>1</v>
      </c>
      <c r="T13" s="133">
        <f t="shared" si="0"/>
        <v>2</v>
      </c>
    </row>
    <row r="14" spans="1:20" s="33" customFormat="1" ht="15.75" thickBot="1" x14ac:dyDescent="0.3">
      <c r="A14" s="13" t="s">
        <v>142</v>
      </c>
      <c r="B14" s="343"/>
      <c r="C14" s="134" t="s">
        <v>11</v>
      </c>
      <c r="D14" s="135" t="s">
        <v>11</v>
      </c>
      <c r="E14" s="136">
        <v>2</v>
      </c>
      <c r="F14" s="137">
        <v>1</v>
      </c>
      <c r="G14" s="137">
        <v>0</v>
      </c>
      <c r="H14" s="137">
        <v>0</v>
      </c>
      <c r="I14" s="137">
        <v>0</v>
      </c>
      <c r="J14" s="138">
        <v>0</v>
      </c>
      <c r="K14" s="139">
        <v>3</v>
      </c>
      <c r="L14" s="140">
        <v>0</v>
      </c>
      <c r="M14" s="141">
        <v>0</v>
      </c>
      <c r="N14" s="142">
        <v>5</v>
      </c>
      <c r="O14" s="143">
        <v>1</v>
      </c>
      <c r="P14" s="143">
        <v>0</v>
      </c>
      <c r="Q14" s="143">
        <v>0</v>
      </c>
      <c r="R14" s="143">
        <v>6</v>
      </c>
      <c r="S14" s="143">
        <v>0</v>
      </c>
      <c r="T14" s="144">
        <v>0</v>
      </c>
    </row>
    <row r="15" spans="1:20" s="33" customFormat="1" x14ac:dyDescent="0.25">
      <c r="A15" s="13" t="s">
        <v>142</v>
      </c>
      <c r="B15" s="343"/>
      <c r="C15" s="347" t="s">
        <v>12</v>
      </c>
      <c r="D15" s="145" t="s">
        <v>12</v>
      </c>
      <c r="E15" s="146">
        <v>1</v>
      </c>
      <c r="F15" s="147">
        <v>0</v>
      </c>
      <c r="G15" s="147">
        <v>0</v>
      </c>
      <c r="H15" s="147">
        <v>2</v>
      </c>
      <c r="I15" s="147">
        <v>2</v>
      </c>
      <c r="J15" s="148">
        <v>0</v>
      </c>
      <c r="K15" s="107">
        <v>3</v>
      </c>
      <c r="L15" s="149">
        <v>1</v>
      </c>
      <c r="M15" s="150">
        <v>1</v>
      </c>
      <c r="N15" s="151">
        <v>2</v>
      </c>
      <c r="O15" s="152">
        <v>0</v>
      </c>
      <c r="P15" s="152">
        <v>0</v>
      </c>
      <c r="Q15" s="152">
        <v>2</v>
      </c>
      <c r="R15" s="152">
        <v>4</v>
      </c>
      <c r="S15" s="152">
        <v>1</v>
      </c>
      <c r="T15" s="153">
        <v>1</v>
      </c>
    </row>
    <row r="16" spans="1:20" s="33" customFormat="1" x14ac:dyDescent="0.25">
      <c r="A16" s="13" t="s">
        <v>142</v>
      </c>
      <c r="B16" s="343"/>
      <c r="C16" s="345"/>
      <c r="D16" s="114" t="s">
        <v>65</v>
      </c>
      <c r="E16" s="115">
        <v>4</v>
      </c>
      <c r="F16" s="116">
        <v>1</v>
      </c>
      <c r="G16" s="116">
        <v>3</v>
      </c>
      <c r="H16" s="116">
        <v>1</v>
      </c>
      <c r="I16" s="116">
        <v>1</v>
      </c>
      <c r="J16" s="117">
        <v>0</v>
      </c>
      <c r="K16" s="116">
        <v>9</v>
      </c>
      <c r="L16" s="118">
        <v>1</v>
      </c>
      <c r="M16" s="119">
        <v>0</v>
      </c>
      <c r="N16" s="120">
        <v>5</v>
      </c>
      <c r="O16" s="121">
        <v>1</v>
      </c>
      <c r="P16" s="121">
        <v>7</v>
      </c>
      <c r="Q16" s="121">
        <v>1</v>
      </c>
      <c r="R16" s="152">
        <v>14</v>
      </c>
      <c r="S16" s="121">
        <v>1</v>
      </c>
      <c r="T16" s="123">
        <v>0</v>
      </c>
    </row>
    <row r="17" spans="1:20" s="33" customFormat="1" ht="15.75" thickBot="1" x14ac:dyDescent="0.3">
      <c r="A17" s="66"/>
      <c r="B17" s="343"/>
      <c r="C17" s="345"/>
      <c r="D17" s="154" t="s">
        <v>13</v>
      </c>
      <c r="E17" s="125">
        <f t="shared" ref="E17:T17" si="3">SUM(E15:E16)</f>
        <v>5</v>
      </c>
      <c r="F17" s="126">
        <f t="shared" si="3"/>
        <v>1</v>
      </c>
      <c r="G17" s="126">
        <f t="shared" ref="G17" si="4">SUM(G15:G16)</f>
        <v>3</v>
      </c>
      <c r="H17" s="126">
        <f t="shared" si="3"/>
        <v>3</v>
      </c>
      <c r="I17" s="126">
        <f t="shared" si="3"/>
        <v>3</v>
      </c>
      <c r="J17" s="127">
        <f t="shared" si="3"/>
        <v>0</v>
      </c>
      <c r="K17" s="126">
        <f t="shared" si="3"/>
        <v>12</v>
      </c>
      <c r="L17" s="129">
        <f t="shared" si="3"/>
        <v>2</v>
      </c>
      <c r="M17" s="130">
        <f t="shared" si="3"/>
        <v>1</v>
      </c>
      <c r="N17" s="131">
        <f t="shared" si="3"/>
        <v>7</v>
      </c>
      <c r="O17" s="132">
        <f t="shared" si="3"/>
        <v>1</v>
      </c>
      <c r="P17" s="132">
        <f t="shared" ref="P17" si="5">SUM(P15:P16)</f>
        <v>7</v>
      </c>
      <c r="Q17" s="132">
        <f t="shared" si="3"/>
        <v>3</v>
      </c>
      <c r="R17" s="132">
        <f t="shared" si="3"/>
        <v>18</v>
      </c>
      <c r="S17" s="132">
        <f t="shared" si="3"/>
        <v>2</v>
      </c>
      <c r="T17" s="133">
        <f t="shared" si="3"/>
        <v>1</v>
      </c>
    </row>
    <row r="18" spans="1:20" s="33" customFormat="1" ht="16.5" customHeight="1" x14ac:dyDescent="0.25">
      <c r="B18" s="343"/>
      <c r="C18" s="348" t="s">
        <v>99</v>
      </c>
      <c r="D18" s="349"/>
      <c r="E18" s="155">
        <f t="shared" ref="E18:T18" si="6">E17+E14+E13</f>
        <v>13</v>
      </c>
      <c r="F18" s="98">
        <f t="shared" si="6"/>
        <v>3</v>
      </c>
      <c r="G18" s="98">
        <f t="shared" ref="G18" si="7">G17+G14+G13</f>
        <v>3</v>
      </c>
      <c r="H18" s="98">
        <f t="shared" si="6"/>
        <v>4</v>
      </c>
      <c r="I18" s="98">
        <f t="shared" si="6"/>
        <v>4</v>
      </c>
      <c r="J18" s="156">
        <f t="shared" si="6"/>
        <v>0</v>
      </c>
      <c r="K18" s="98">
        <f t="shared" si="6"/>
        <v>23</v>
      </c>
      <c r="L18" s="157">
        <f t="shared" si="6"/>
        <v>3</v>
      </c>
      <c r="M18" s="158">
        <f t="shared" si="6"/>
        <v>3</v>
      </c>
      <c r="N18" s="159">
        <f t="shared" si="6"/>
        <v>20</v>
      </c>
      <c r="O18" s="160">
        <f t="shared" si="6"/>
        <v>3</v>
      </c>
      <c r="P18" s="160">
        <f t="shared" ref="P18" si="8">P17+P14+P13</f>
        <v>7</v>
      </c>
      <c r="Q18" s="160">
        <f t="shared" si="6"/>
        <v>4</v>
      </c>
      <c r="R18" s="160">
        <f t="shared" si="6"/>
        <v>34</v>
      </c>
      <c r="S18" s="160">
        <f t="shared" si="6"/>
        <v>3</v>
      </c>
      <c r="T18" s="161">
        <f t="shared" si="6"/>
        <v>3</v>
      </c>
    </row>
    <row r="19" spans="1:20" s="33" customFormat="1" ht="15.75" thickBot="1" x14ac:dyDescent="0.3">
      <c r="B19" s="344"/>
      <c r="C19" s="350" t="s">
        <v>100</v>
      </c>
      <c r="D19" s="351"/>
      <c r="E19" s="263">
        <f>IF(ISERROR(E18/($E18+$F18+$G18+$H18)),0,(E18/($E18+$F18+$G18+$H18)))</f>
        <v>0.56521739130434778</v>
      </c>
      <c r="F19" s="265">
        <f t="shared" ref="F19:G19" si="9">IF(ISERROR(F18/($E18+$F18+$G18+$H18)),0,(F18/($E18+$F18+$G18+$H18)))</f>
        <v>0.13043478260869565</v>
      </c>
      <c r="G19" s="265">
        <f t="shared" si="9"/>
        <v>0.13043478260869565</v>
      </c>
      <c r="H19" s="264">
        <f>IF(1-E19-F19-G19=1,IF(H18=0,0,1),1-E19-F19-G19)</f>
        <v>0.17391304347826089</v>
      </c>
      <c r="I19" s="264">
        <f>IF(ISERROR(I18/H18),0,(I18/H18))</f>
        <v>1</v>
      </c>
      <c r="J19" s="264">
        <f>IF(1-I19=1,IF(J18=0,0,1),1-I19)</f>
        <v>0</v>
      </c>
      <c r="K19" s="265"/>
      <c r="L19" s="265">
        <f>IF(ISERROR(L18/K18),0,(L18/K18))</f>
        <v>0.13043478260869565</v>
      </c>
      <c r="M19" s="266">
        <f>IF(ISERROR(M18/K18),0,(M18/K18))</f>
        <v>0.13043478260869565</v>
      </c>
      <c r="N19" s="263">
        <f>IF(ISERROR(N18/R18),0,(N18/R18))</f>
        <v>0.58823529411764708</v>
      </c>
      <c r="O19" s="265">
        <f>IF(ISERROR(O18/R18),0,(O18/R18))</f>
        <v>8.8235294117647065E-2</v>
      </c>
      <c r="P19" s="265">
        <f>IF(ISERROR(P18/R18),0,(P18/R18))</f>
        <v>0.20588235294117646</v>
      </c>
      <c r="Q19" s="265">
        <f>IF(1-N19-O19-P19=1,IF(Q18=0,0,1),1-N19-O19-P19)</f>
        <v>0.11764705882352938</v>
      </c>
      <c r="R19" s="265"/>
      <c r="S19" s="265">
        <f>IF(ISERROR(S18/R18),0,(S18/R18))</f>
        <v>8.8235294117647065E-2</v>
      </c>
      <c r="T19" s="267">
        <f>IF(ISERROR(T18/R18),0,(T18/R18))</f>
        <v>8.8235294117647065E-2</v>
      </c>
    </row>
    <row r="20" spans="1:20" s="33" customFormat="1" ht="15.75" thickBot="1" x14ac:dyDescent="0.3">
      <c r="A20" s="66" t="s">
        <v>142</v>
      </c>
    </row>
    <row r="21" spans="1:20" s="33" customFormat="1" ht="27" customHeight="1" thickBot="1" x14ac:dyDescent="0.3">
      <c r="A21" s="13"/>
      <c r="B21" s="340" t="s">
        <v>137</v>
      </c>
      <c r="C21" s="341"/>
      <c r="D21" s="341"/>
      <c r="E21" s="341"/>
      <c r="F21" s="341"/>
      <c r="G21" s="341"/>
      <c r="H21" s="341"/>
      <c r="I21" s="341"/>
      <c r="J21" s="305"/>
      <c r="K21" s="305"/>
      <c r="L21" s="305" t="s">
        <v>140</v>
      </c>
      <c r="M21" s="305"/>
      <c r="N21" s="305"/>
      <c r="O21" s="305"/>
      <c r="P21" s="305"/>
      <c r="Q21" s="34"/>
      <c r="R21" s="305" t="s">
        <v>104</v>
      </c>
      <c r="S21" s="305"/>
      <c r="T21" s="26" t="s">
        <v>141</v>
      </c>
    </row>
    <row r="22" spans="1:20" s="33" customFormat="1" ht="15.75" thickBot="1" x14ac:dyDescent="0.3">
      <c r="A22" s="13"/>
    </row>
    <row r="23" spans="1:20" s="33" customFormat="1" ht="15" customHeight="1" thickBot="1" x14ac:dyDescent="0.3">
      <c r="A23" s="66"/>
      <c r="B23" s="328" t="s">
        <v>0</v>
      </c>
      <c r="C23" s="328" t="s">
        <v>97</v>
      </c>
      <c r="D23" s="328" t="s">
        <v>98</v>
      </c>
      <c r="E23" s="331" t="s">
        <v>116</v>
      </c>
      <c r="F23" s="331"/>
      <c r="G23" s="331"/>
      <c r="H23" s="331"/>
      <c r="I23" s="331"/>
      <c r="J23" s="331"/>
      <c r="K23" s="331"/>
      <c r="L23" s="331"/>
      <c r="M23" s="331"/>
      <c r="N23" s="332" t="s">
        <v>124</v>
      </c>
      <c r="O23" s="331"/>
      <c r="P23" s="331"/>
      <c r="Q23" s="331"/>
      <c r="R23" s="331"/>
      <c r="S23" s="331"/>
      <c r="T23" s="331"/>
    </row>
    <row r="24" spans="1:20" s="33" customFormat="1" ht="15" customHeight="1" x14ac:dyDescent="0.25">
      <c r="A24" s="66"/>
      <c r="B24" s="329"/>
      <c r="C24" s="329"/>
      <c r="D24" s="329"/>
      <c r="E24" s="333" t="s">
        <v>1</v>
      </c>
      <c r="F24" s="334" t="s">
        <v>2</v>
      </c>
      <c r="G24" s="338" t="s">
        <v>129</v>
      </c>
      <c r="H24" s="334" t="s">
        <v>3</v>
      </c>
      <c r="I24" s="326" t="s">
        <v>6</v>
      </c>
      <c r="J24" s="327"/>
      <c r="K24" s="335" t="s">
        <v>118</v>
      </c>
      <c r="L24" s="312" t="s">
        <v>6</v>
      </c>
      <c r="M24" s="313"/>
      <c r="N24" s="337" t="s">
        <v>1</v>
      </c>
      <c r="O24" s="334" t="s">
        <v>2</v>
      </c>
      <c r="P24" s="338" t="s">
        <v>129</v>
      </c>
      <c r="Q24" s="334" t="s">
        <v>3</v>
      </c>
      <c r="R24" s="335" t="s">
        <v>117</v>
      </c>
      <c r="S24" s="312" t="s">
        <v>6</v>
      </c>
      <c r="T24" s="313"/>
    </row>
    <row r="25" spans="1:20" s="104" customFormat="1" ht="96" customHeight="1" thickBot="1" x14ac:dyDescent="0.3">
      <c r="A25" s="66"/>
      <c r="B25" s="329"/>
      <c r="C25" s="329"/>
      <c r="D25" s="329"/>
      <c r="E25" s="333"/>
      <c r="F25" s="334"/>
      <c r="G25" s="339"/>
      <c r="H25" s="334"/>
      <c r="I25" s="306" t="s">
        <v>4</v>
      </c>
      <c r="J25" s="307" t="s">
        <v>5</v>
      </c>
      <c r="K25" s="336"/>
      <c r="L25" s="29" t="s">
        <v>7</v>
      </c>
      <c r="M25" s="30" t="s">
        <v>8</v>
      </c>
      <c r="N25" s="337"/>
      <c r="O25" s="334"/>
      <c r="P25" s="339"/>
      <c r="Q25" s="334"/>
      <c r="R25" s="336"/>
      <c r="S25" s="29" t="s">
        <v>122</v>
      </c>
      <c r="T25" s="30" t="s">
        <v>123</v>
      </c>
    </row>
    <row r="26" spans="1:20" s="104" customFormat="1" ht="15" customHeight="1" thickBot="1" x14ac:dyDescent="0.3">
      <c r="B26" s="330"/>
      <c r="C26" s="330"/>
      <c r="D26" s="330"/>
      <c r="E26" s="31">
        <v>1</v>
      </c>
      <c r="F26" s="32">
        <v>2</v>
      </c>
      <c r="G26" s="32">
        <v>3</v>
      </c>
      <c r="H26" s="32">
        <v>4</v>
      </c>
      <c r="I26" s="32">
        <v>5</v>
      </c>
      <c r="J26" s="32">
        <v>6</v>
      </c>
      <c r="K26" s="32">
        <v>7</v>
      </c>
      <c r="L26" s="32">
        <v>8</v>
      </c>
      <c r="M26" s="308">
        <v>9</v>
      </c>
      <c r="N26" s="309">
        <v>10</v>
      </c>
      <c r="O26" s="32">
        <v>11</v>
      </c>
      <c r="P26" s="32">
        <v>12</v>
      </c>
      <c r="Q26" s="32">
        <v>13</v>
      </c>
      <c r="R26" s="32">
        <v>14</v>
      </c>
      <c r="S26" s="32">
        <v>15</v>
      </c>
      <c r="T26" s="308">
        <v>16</v>
      </c>
    </row>
    <row r="27" spans="1:20" s="33" customFormat="1" x14ac:dyDescent="0.25">
      <c r="A27" s="13" t="s">
        <v>142</v>
      </c>
      <c r="B27" s="342" t="s">
        <v>9</v>
      </c>
      <c r="C27" s="345" t="s">
        <v>10</v>
      </c>
      <c r="D27" s="105" t="s">
        <v>60</v>
      </c>
      <c r="E27" s="106">
        <v>5</v>
      </c>
      <c r="F27" s="107">
        <v>2</v>
      </c>
      <c r="G27" s="107">
        <v>1</v>
      </c>
      <c r="H27" s="107">
        <v>2</v>
      </c>
      <c r="I27" s="107">
        <v>2</v>
      </c>
      <c r="J27" s="108">
        <v>0</v>
      </c>
      <c r="K27" s="107">
        <v>10</v>
      </c>
      <c r="L27" s="109">
        <v>4</v>
      </c>
      <c r="M27" s="110">
        <v>0</v>
      </c>
      <c r="N27" s="111">
        <v>5</v>
      </c>
      <c r="O27" s="112">
        <v>4</v>
      </c>
      <c r="P27" s="112">
        <v>2</v>
      </c>
      <c r="Q27" s="112">
        <v>4</v>
      </c>
      <c r="R27" s="112">
        <v>15</v>
      </c>
      <c r="S27" s="112">
        <v>7</v>
      </c>
      <c r="T27" s="113">
        <v>0</v>
      </c>
    </row>
    <row r="28" spans="1:20" s="33" customFormat="1" x14ac:dyDescent="0.25">
      <c r="A28" s="13" t="s">
        <v>142</v>
      </c>
      <c r="B28" s="343"/>
      <c r="C28" s="345"/>
      <c r="D28" s="114" t="s">
        <v>61</v>
      </c>
      <c r="E28" s="115">
        <v>24</v>
      </c>
      <c r="F28" s="116">
        <v>3</v>
      </c>
      <c r="G28" s="116">
        <v>4</v>
      </c>
      <c r="H28" s="116">
        <v>7</v>
      </c>
      <c r="I28" s="116">
        <v>7</v>
      </c>
      <c r="J28" s="117">
        <v>0</v>
      </c>
      <c r="K28" s="116">
        <v>38</v>
      </c>
      <c r="L28" s="118">
        <v>6</v>
      </c>
      <c r="M28" s="119">
        <v>1</v>
      </c>
      <c r="N28" s="120">
        <v>31</v>
      </c>
      <c r="O28" s="121">
        <v>4</v>
      </c>
      <c r="P28" s="121">
        <v>5</v>
      </c>
      <c r="Q28" s="121">
        <v>11</v>
      </c>
      <c r="R28" s="121">
        <v>51</v>
      </c>
      <c r="S28" s="121">
        <v>10</v>
      </c>
      <c r="T28" s="122">
        <v>2</v>
      </c>
    </row>
    <row r="29" spans="1:20" s="33" customFormat="1" x14ac:dyDescent="0.25">
      <c r="A29" s="13" t="s">
        <v>142</v>
      </c>
      <c r="B29" s="343"/>
      <c r="C29" s="345"/>
      <c r="D29" s="114" t="s">
        <v>62</v>
      </c>
      <c r="E29" s="115">
        <v>19</v>
      </c>
      <c r="F29" s="116">
        <v>2</v>
      </c>
      <c r="G29" s="116">
        <v>9</v>
      </c>
      <c r="H29" s="116">
        <v>12</v>
      </c>
      <c r="I29" s="116">
        <v>11</v>
      </c>
      <c r="J29" s="117">
        <v>1</v>
      </c>
      <c r="K29" s="116">
        <v>42</v>
      </c>
      <c r="L29" s="118">
        <v>11</v>
      </c>
      <c r="M29" s="119">
        <v>8</v>
      </c>
      <c r="N29" s="120">
        <v>26</v>
      </c>
      <c r="O29" s="121">
        <v>2</v>
      </c>
      <c r="P29" s="121">
        <v>13</v>
      </c>
      <c r="Q29" s="121">
        <v>17</v>
      </c>
      <c r="R29" s="121">
        <v>58</v>
      </c>
      <c r="S29" s="121">
        <v>16</v>
      </c>
      <c r="T29" s="123">
        <v>11</v>
      </c>
    </row>
    <row r="30" spans="1:20" s="33" customFormat="1" x14ac:dyDescent="0.25">
      <c r="A30" s="13" t="s">
        <v>142</v>
      </c>
      <c r="B30" s="343"/>
      <c r="C30" s="345"/>
      <c r="D30" s="114" t="s">
        <v>63</v>
      </c>
      <c r="E30" s="115">
        <v>42</v>
      </c>
      <c r="F30" s="116">
        <v>5</v>
      </c>
      <c r="G30" s="116">
        <v>9</v>
      </c>
      <c r="H30" s="116">
        <v>12</v>
      </c>
      <c r="I30" s="116">
        <v>10</v>
      </c>
      <c r="J30" s="117">
        <v>2</v>
      </c>
      <c r="K30" s="116">
        <v>68</v>
      </c>
      <c r="L30" s="118">
        <v>8</v>
      </c>
      <c r="M30" s="119">
        <v>7</v>
      </c>
      <c r="N30" s="120">
        <v>65</v>
      </c>
      <c r="O30" s="121">
        <v>6</v>
      </c>
      <c r="P30" s="121">
        <v>10</v>
      </c>
      <c r="Q30" s="121">
        <v>20</v>
      </c>
      <c r="R30" s="121">
        <v>101</v>
      </c>
      <c r="S30" s="121">
        <v>14</v>
      </c>
      <c r="T30" s="123">
        <v>9</v>
      </c>
    </row>
    <row r="31" spans="1:20" s="33" customFormat="1" x14ac:dyDescent="0.25">
      <c r="A31" s="13" t="s">
        <v>142</v>
      </c>
      <c r="B31" s="343"/>
      <c r="C31" s="345"/>
      <c r="D31" s="114" t="s">
        <v>64</v>
      </c>
      <c r="E31" s="115">
        <v>48</v>
      </c>
      <c r="F31" s="116">
        <v>5</v>
      </c>
      <c r="G31" s="116">
        <v>14</v>
      </c>
      <c r="H31" s="116">
        <v>19</v>
      </c>
      <c r="I31" s="116">
        <v>17</v>
      </c>
      <c r="J31" s="117">
        <v>2</v>
      </c>
      <c r="K31" s="116">
        <v>86</v>
      </c>
      <c r="L31" s="118">
        <v>14</v>
      </c>
      <c r="M31" s="119">
        <v>8</v>
      </c>
      <c r="N31" s="120">
        <v>61</v>
      </c>
      <c r="O31" s="121">
        <v>5</v>
      </c>
      <c r="P31" s="121">
        <v>18</v>
      </c>
      <c r="Q31" s="121">
        <v>27</v>
      </c>
      <c r="R31" s="121">
        <v>111</v>
      </c>
      <c r="S31" s="121">
        <v>22</v>
      </c>
      <c r="T31" s="123">
        <v>9</v>
      </c>
    </row>
    <row r="32" spans="1:20" s="33" customFormat="1" ht="15.75" thickBot="1" x14ac:dyDescent="0.3">
      <c r="A32" s="66"/>
      <c r="B32" s="343"/>
      <c r="C32" s="346"/>
      <c r="D32" s="124" t="s">
        <v>13</v>
      </c>
      <c r="E32" s="125">
        <f t="shared" ref="E32:T32" si="10">SUM(E27:E31)</f>
        <v>138</v>
      </c>
      <c r="F32" s="126">
        <f t="shared" si="10"/>
        <v>17</v>
      </c>
      <c r="G32" s="126">
        <f t="shared" ref="G32" si="11">SUM(G27:G31)</f>
        <v>37</v>
      </c>
      <c r="H32" s="126">
        <f t="shared" si="10"/>
        <v>52</v>
      </c>
      <c r="I32" s="126">
        <f t="shared" si="10"/>
        <v>47</v>
      </c>
      <c r="J32" s="127">
        <f t="shared" si="10"/>
        <v>5</v>
      </c>
      <c r="K32" s="128">
        <f t="shared" si="10"/>
        <v>244</v>
      </c>
      <c r="L32" s="129">
        <f t="shared" si="10"/>
        <v>43</v>
      </c>
      <c r="M32" s="130">
        <f t="shared" si="10"/>
        <v>24</v>
      </c>
      <c r="N32" s="131">
        <f t="shared" si="10"/>
        <v>188</v>
      </c>
      <c r="O32" s="132">
        <f t="shared" si="10"/>
        <v>21</v>
      </c>
      <c r="P32" s="132">
        <f t="shared" ref="P32" si="12">SUM(P27:P31)</f>
        <v>48</v>
      </c>
      <c r="Q32" s="132">
        <f t="shared" si="10"/>
        <v>79</v>
      </c>
      <c r="R32" s="132">
        <f t="shared" si="10"/>
        <v>336</v>
      </c>
      <c r="S32" s="132">
        <f t="shared" si="10"/>
        <v>69</v>
      </c>
      <c r="T32" s="133">
        <f t="shared" si="10"/>
        <v>31</v>
      </c>
    </row>
    <row r="33" spans="1:20" s="33" customFormat="1" ht="15.75" thickBot="1" x14ac:dyDescent="0.3">
      <c r="A33" s="13" t="s">
        <v>142</v>
      </c>
      <c r="B33" s="343"/>
      <c r="C33" s="134" t="s">
        <v>11</v>
      </c>
      <c r="D33" s="135" t="s">
        <v>11</v>
      </c>
      <c r="E33" s="136">
        <v>34</v>
      </c>
      <c r="F33" s="137">
        <v>7</v>
      </c>
      <c r="G33" s="137">
        <v>4</v>
      </c>
      <c r="H33" s="137">
        <v>9</v>
      </c>
      <c r="I33" s="137">
        <v>9</v>
      </c>
      <c r="J33" s="138">
        <v>0</v>
      </c>
      <c r="K33" s="139">
        <v>54</v>
      </c>
      <c r="L33" s="140">
        <v>9</v>
      </c>
      <c r="M33" s="141">
        <v>3</v>
      </c>
      <c r="N33" s="142">
        <v>45</v>
      </c>
      <c r="O33" s="143">
        <v>7</v>
      </c>
      <c r="P33" s="143">
        <v>5</v>
      </c>
      <c r="Q33" s="143">
        <v>15</v>
      </c>
      <c r="R33" s="143">
        <v>72</v>
      </c>
      <c r="S33" s="143">
        <v>12</v>
      </c>
      <c r="T33" s="144">
        <v>7</v>
      </c>
    </row>
    <row r="34" spans="1:20" s="33" customFormat="1" x14ac:dyDescent="0.25">
      <c r="A34" s="13" t="s">
        <v>142</v>
      </c>
      <c r="B34" s="343"/>
      <c r="C34" s="347" t="s">
        <v>12</v>
      </c>
      <c r="D34" s="145" t="s">
        <v>12</v>
      </c>
      <c r="E34" s="146">
        <v>22</v>
      </c>
      <c r="F34" s="147">
        <v>4</v>
      </c>
      <c r="G34" s="147">
        <v>2</v>
      </c>
      <c r="H34" s="147">
        <v>10</v>
      </c>
      <c r="I34" s="147">
        <v>10</v>
      </c>
      <c r="J34" s="148">
        <v>0</v>
      </c>
      <c r="K34" s="107">
        <v>38</v>
      </c>
      <c r="L34" s="149">
        <v>7</v>
      </c>
      <c r="M34" s="150">
        <v>4</v>
      </c>
      <c r="N34" s="151">
        <v>33</v>
      </c>
      <c r="O34" s="152">
        <v>5</v>
      </c>
      <c r="P34" s="152">
        <v>3</v>
      </c>
      <c r="Q34" s="152">
        <v>16</v>
      </c>
      <c r="R34" s="152">
        <v>57</v>
      </c>
      <c r="S34" s="152">
        <v>10</v>
      </c>
      <c r="T34" s="153">
        <v>7</v>
      </c>
    </row>
    <row r="35" spans="1:20" s="33" customFormat="1" x14ac:dyDescent="0.25">
      <c r="A35" s="13" t="s">
        <v>142</v>
      </c>
      <c r="B35" s="343"/>
      <c r="C35" s="345"/>
      <c r="D35" s="114" t="s">
        <v>65</v>
      </c>
      <c r="E35" s="115">
        <v>43</v>
      </c>
      <c r="F35" s="116">
        <v>4</v>
      </c>
      <c r="G35" s="116">
        <v>7</v>
      </c>
      <c r="H35" s="116">
        <v>15</v>
      </c>
      <c r="I35" s="116">
        <v>15</v>
      </c>
      <c r="J35" s="117">
        <v>0</v>
      </c>
      <c r="K35" s="116">
        <v>69</v>
      </c>
      <c r="L35" s="118">
        <v>14</v>
      </c>
      <c r="M35" s="119">
        <v>3</v>
      </c>
      <c r="N35" s="120">
        <v>60</v>
      </c>
      <c r="O35" s="121">
        <v>4</v>
      </c>
      <c r="P35" s="121">
        <v>13</v>
      </c>
      <c r="Q35" s="121">
        <v>25</v>
      </c>
      <c r="R35" s="152">
        <v>102</v>
      </c>
      <c r="S35" s="121">
        <v>23</v>
      </c>
      <c r="T35" s="123">
        <v>5</v>
      </c>
    </row>
    <row r="36" spans="1:20" s="33" customFormat="1" ht="15.75" thickBot="1" x14ac:dyDescent="0.3">
      <c r="A36" s="66"/>
      <c r="B36" s="343"/>
      <c r="C36" s="345"/>
      <c r="D36" s="154" t="s">
        <v>13</v>
      </c>
      <c r="E36" s="125">
        <f t="shared" ref="E36:T36" si="13">SUM(E34:E35)</f>
        <v>65</v>
      </c>
      <c r="F36" s="126">
        <f t="shared" si="13"/>
        <v>8</v>
      </c>
      <c r="G36" s="126">
        <f t="shared" ref="G36" si="14">SUM(G34:G35)</f>
        <v>9</v>
      </c>
      <c r="H36" s="126">
        <f t="shared" si="13"/>
        <v>25</v>
      </c>
      <c r="I36" s="126">
        <f t="shared" si="13"/>
        <v>25</v>
      </c>
      <c r="J36" s="127">
        <f t="shared" si="13"/>
        <v>0</v>
      </c>
      <c r="K36" s="126">
        <f t="shared" si="13"/>
        <v>107</v>
      </c>
      <c r="L36" s="129">
        <f t="shared" si="13"/>
        <v>21</v>
      </c>
      <c r="M36" s="130">
        <f t="shared" si="13"/>
        <v>7</v>
      </c>
      <c r="N36" s="131">
        <f t="shared" si="13"/>
        <v>93</v>
      </c>
      <c r="O36" s="132">
        <f t="shared" si="13"/>
        <v>9</v>
      </c>
      <c r="P36" s="132">
        <f t="shared" ref="P36" si="15">SUM(P34:P35)</f>
        <v>16</v>
      </c>
      <c r="Q36" s="132">
        <f t="shared" si="13"/>
        <v>41</v>
      </c>
      <c r="R36" s="132">
        <f t="shared" si="13"/>
        <v>159</v>
      </c>
      <c r="S36" s="132">
        <f t="shared" si="13"/>
        <v>33</v>
      </c>
      <c r="T36" s="133">
        <f t="shared" si="13"/>
        <v>12</v>
      </c>
    </row>
    <row r="37" spans="1:20" s="33" customFormat="1" ht="16.5" customHeight="1" x14ac:dyDescent="0.25">
      <c r="B37" s="343"/>
      <c r="C37" s="348" t="s">
        <v>99</v>
      </c>
      <c r="D37" s="349"/>
      <c r="E37" s="155">
        <f t="shared" ref="E37:T37" si="16">E36+E33+E32</f>
        <v>237</v>
      </c>
      <c r="F37" s="98">
        <f t="shared" si="16"/>
        <v>32</v>
      </c>
      <c r="G37" s="98">
        <f t="shared" ref="G37" si="17">G36+G33+G32</f>
        <v>50</v>
      </c>
      <c r="H37" s="98">
        <f t="shared" si="16"/>
        <v>86</v>
      </c>
      <c r="I37" s="98">
        <f t="shared" si="16"/>
        <v>81</v>
      </c>
      <c r="J37" s="156">
        <f t="shared" si="16"/>
        <v>5</v>
      </c>
      <c r="K37" s="98">
        <f t="shared" si="16"/>
        <v>405</v>
      </c>
      <c r="L37" s="157">
        <f t="shared" si="16"/>
        <v>73</v>
      </c>
      <c r="M37" s="158">
        <f t="shared" si="16"/>
        <v>34</v>
      </c>
      <c r="N37" s="159">
        <f t="shared" si="16"/>
        <v>326</v>
      </c>
      <c r="O37" s="160">
        <f t="shared" si="16"/>
        <v>37</v>
      </c>
      <c r="P37" s="160">
        <f t="shared" ref="P37" si="18">P36+P33+P32</f>
        <v>69</v>
      </c>
      <c r="Q37" s="160">
        <f t="shared" si="16"/>
        <v>135</v>
      </c>
      <c r="R37" s="160">
        <f t="shared" si="16"/>
        <v>567</v>
      </c>
      <c r="S37" s="160">
        <f t="shared" si="16"/>
        <v>114</v>
      </c>
      <c r="T37" s="161">
        <f t="shared" si="16"/>
        <v>50</v>
      </c>
    </row>
    <row r="38" spans="1:20" s="33" customFormat="1" ht="15.75" thickBot="1" x14ac:dyDescent="0.3">
      <c r="B38" s="344"/>
      <c r="C38" s="350" t="s">
        <v>100</v>
      </c>
      <c r="D38" s="351"/>
      <c r="E38" s="263">
        <f>IF(ISERROR(E37/($E37+$F37+$G37+$H37)),0,(E37/($E37+$F37+$G37+$H37)))</f>
        <v>0.58518518518518514</v>
      </c>
      <c r="F38" s="265">
        <f t="shared" ref="F38" si="19">IF(ISERROR(F37/($E37+$F37+$G37+$H37)),0,(F37/($E37+$F37+$G37+$H37)))</f>
        <v>7.9012345679012344E-2</v>
      </c>
      <c r="G38" s="265">
        <f t="shared" ref="G38" si="20">IF(ISERROR(G37/($E37+$F37+$G37+$H37)),0,(G37/($E37+$F37+$G37+$H37)))</f>
        <v>0.12345679012345678</v>
      </c>
      <c r="H38" s="264">
        <f>IF(1-E38-F38-G38=1,IF(H37=0,0,1),1-E38-F38-G38)</f>
        <v>0.21234567901234574</v>
      </c>
      <c r="I38" s="265">
        <f>IF(ISERROR(I37/H37),0,(I37/H37))</f>
        <v>0.94186046511627908</v>
      </c>
      <c r="J38" s="265">
        <f>IF(1-I38=1,IF(J37=0,0,1),1-I38)</f>
        <v>5.8139534883720922E-2</v>
      </c>
      <c r="K38" s="265"/>
      <c r="L38" s="265">
        <f>IF(ISERROR(L37/K37),0,(L37/K37))</f>
        <v>0.18024691358024691</v>
      </c>
      <c r="M38" s="266">
        <f>IF(ISERROR(M37/K37),0,(M37/K37))</f>
        <v>8.3950617283950618E-2</v>
      </c>
      <c r="N38" s="263">
        <f>IF(ISERROR(N37/R37),0,(N37/R37))</f>
        <v>0.57495590828924159</v>
      </c>
      <c r="O38" s="265">
        <f>IF(ISERROR(O37/R37),0,(O37/R37))</f>
        <v>6.5255731922398585E-2</v>
      </c>
      <c r="P38" s="265">
        <f>IF(ISERROR(P37/S37),0,(P37/S37))</f>
        <v>0.60526315789473684</v>
      </c>
      <c r="Q38" s="265">
        <f>IF(1-N38-O38-P38=1,IF(Q37=0,0,1),1-N38-O38-P38)</f>
        <v>-0.24547479810637701</v>
      </c>
      <c r="R38" s="265"/>
      <c r="S38" s="265">
        <f>IF(ISERROR(S37/R37),0,(S37/R37))</f>
        <v>0.20105820105820105</v>
      </c>
      <c r="T38" s="267">
        <f>IF(ISERROR(T37/R37),0,(T37/R37))</f>
        <v>8.8183421516754845E-2</v>
      </c>
    </row>
    <row r="39" spans="1:20" x14ac:dyDescent="0.25">
      <c r="A39" s="33" t="s">
        <v>142</v>
      </c>
      <c r="B39" s="33"/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</row>
  </sheetData>
  <sheetProtection formatCells="0" formatColumns="0" formatRows="0" insertColumns="0" insertRows="0" insertHyperlinks="0" deleteColumns="0" deleteRows="0" sort="0" autoFilter="0" pivotTables="0"/>
  <mergeCells count="48">
    <mergeCell ref="C8:C13"/>
    <mergeCell ref="C15:C17"/>
    <mergeCell ref="C18:D18"/>
    <mergeCell ref="C19:D19"/>
    <mergeCell ref="N5:N6"/>
    <mergeCell ref="G5:G6"/>
    <mergeCell ref="N4:T4"/>
    <mergeCell ref="E5:E6"/>
    <mergeCell ref="F5:F6"/>
    <mergeCell ref="H5:H6"/>
    <mergeCell ref="K5:K6"/>
    <mergeCell ref="I5:J5"/>
    <mergeCell ref="E4:M4"/>
    <mergeCell ref="O5:O6"/>
    <mergeCell ref="Q5:Q6"/>
    <mergeCell ref="R5:R6"/>
    <mergeCell ref="S5:T5"/>
    <mergeCell ref="P5:P6"/>
    <mergeCell ref="N23:T23"/>
    <mergeCell ref="E24:E25"/>
    <mergeCell ref="F24:F25"/>
    <mergeCell ref="H24:H25"/>
    <mergeCell ref="I24:J24"/>
    <mergeCell ref="K24:K25"/>
    <mergeCell ref="L24:M24"/>
    <mergeCell ref="N24:N25"/>
    <mergeCell ref="O24:O25"/>
    <mergeCell ref="Q24:Q25"/>
    <mergeCell ref="R24:R25"/>
    <mergeCell ref="S24:T24"/>
    <mergeCell ref="G24:G25"/>
    <mergeCell ref="P24:P25"/>
    <mergeCell ref="B2:I2"/>
    <mergeCell ref="B21:I21"/>
    <mergeCell ref="B27:B38"/>
    <mergeCell ref="C27:C32"/>
    <mergeCell ref="C34:C36"/>
    <mergeCell ref="C37:D37"/>
    <mergeCell ref="C38:D38"/>
    <mergeCell ref="B23:B26"/>
    <mergeCell ref="C23:C26"/>
    <mergeCell ref="D23:D26"/>
    <mergeCell ref="E23:M23"/>
    <mergeCell ref="L5:M5"/>
    <mergeCell ref="B4:B7"/>
    <mergeCell ref="C4:C7"/>
    <mergeCell ref="D4:D7"/>
    <mergeCell ref="B8:B19"/>
  </mergeCells>
  <pageMargins left="0.19685039370078741" right="0.19685039370078741" top="0.31496062992125984" bottom="0.31496062992125984" header="0" footer="0.23622047244094491"/>
  <pageSetup paperSize="9" scale="64" orientation="landscape" r:id="rId1"/>
  <headerFooter>
    <oddFooter>&amp;R&amp;8Page &amp;P of &amp;N</oddFooter>
  </headerFooter>
  <rowBreaks count="1" manualBreakCount="1">
    <brk id="19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7"/>
  <sheetViews>
    <sheetView zoomScaleNormal="100" workbookViewId="0">
      <selection activeCell="E8" sqref="E8"/>
    </sheetView>
  </sheetViews>
  <sheetFormatPr defaultRowHeight="15" x14ac:dyDescent="0.25"/>
  <cols>
    <col min="1" max="1" width="4.7109375" customWidth="1"/>
    <col min="2" max="2" width="5.5703125" customWidth="1"/>
    <col min="3" max="3" width="25.42578125" customWidth="1"/>
    <col min="4" max="4" width="23.42578125" customWidth="1"/>
    <col min="5" max="5" width="7.7109375" customWidth="1"/>
    <col min="6" max="6" width="7.28515625" customWidth="1"/>
    <col min="7" max="7" width="11.7109375" customWidth="1"/>
    <col min="8" max="8" width="6.85546875" customWidth="1"/>
    <col min="9" max="10" width="10.85546875" customWidth="1"/>
    <col min="11" max="11" width="6.140625" customWidth="1"/>
    <col min="12" max="13" width="16.85546875" customWidth="1"/>
    <col min="14" max="14" width="7.7109375" customWidth="1"/>
    <col min="15" max="15" width="8.140625" customWidth="1"/>
    <col min="16" max="16" width="11.7109375" customWidth="1"/>
    <col min="17" max="17" width="7.85546875" customWidth="1"/>
    <col min="18" max="18" width="6.5703125" customWidth="1"/>
    <col min="19" max="19" width="15.85546875" customWidth="1"/>
    <col min="20" max="20" width="16" customWidth="1"/>
  </cols>
  <sheetData>
    <row r="1" spans="1:20" s="33" customFormat="1" ht="15.75" thickBot="1" x14ac:dyDescent="0.3">
      <c r="B1" s="162"/>
      <c r="C1" s="163"/>
      <c r="D1" s="163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62"/>
      <c r="Q1" s="162"/>
      <c r="R1" s="162"/>
      <c r="S1" s="162"/>
      <c r="T1" s="162"/>
    </row>
    <row r="2" spans="1:20" s="33" customFormat="1" ht="27" customHeight="1" thickBot="1" x14ac:dyDescent="0.3">
      <c r="B2" s="340" t="s">
        <v>135</v>
      </c>
      <c r="C2" s="341"/>
      <c r="D2" s="341"/>
      <c r="E2" s="341"/>
      <c r="F2" s="341"/>
      <c r="G2" s="341"/>
      <c r="H2" s="341"/>
      <c r="I2" s="341"/>
      <c r="J2" s="25"/>
      <c r="K2" s="25"/>
      <c r="L2" s="25" t="s">
        <v>140</v>
      </c>
      <c r="M2" s="25"/>
      <c r="N2" s="25"/>
      <c r="O2" s="25"/>
      <c r="P2" s="297"/>
      <c r="Q2" s="34"/>
      <c r="R2" s="25" t="s">
        <v>104</v>
      </c>
      <c r="S2" s="25"/>
      <c r="T2" s="26" t="s">
        <v>141</v>
      </c>
    </row>
    <row r="3" spans="1:20" s="33" customFormat="1" ht="15.75" thickBot="1" x14ac:dyDescent="0.3"/>
    <row r="4" spans="1:20" s="33" customFormat="1" ht="16.5" customHeight="1" thickBot="1" x14ac:dyDescent="0.3">
      <c r="B4" s="328" t="s">
        <v>0</v>
      </c>
      <c r="C4" s="328" t="s">
        <v>97</v>
      </c>
      <c r="D4" s="328" t="s">
        <v>98</v>
      </c>
      <c r="E4" s="331" t="s">
        <v>114</v>
      </c>
      <c r="F4" s="331"/>
      <c r="G4" s="331"/>
      <c r="H4" s="331"/>
      <c r="I4" s="331"/>
      <c r="J4" s="331"/>
      <c r="K4" s="331"/>
      <c r="L4" s="331"/>
      <c r="M4" s="331"/>
      <c r="N4" s="332" t="s">
        <v>115</v>
      </c>
      <c r="O4" s="331"/>
      <c r="P4" s="331"/>
      <c r="Q4" s="331"/>
      <c r="R4" s="331"/>
      <c r="S4" s="331"/>
      <c r="T4" s="331"/>
    </row>
    <row r="5" spans="1:20" s="33" customFormat="1" ht="15" customHeight="1" x14ac:dyDescent="0.25">
      <c r="B5" s="329"/>
      <c r="C5" s="329"/>
      <c r="D5" s="329"/>
      <c r="E5" s="333" t="s">
        <v>1</v>
      </c>
      <c r="F5" s="334" t="s">
        <v>2</v>
      </c>
      <c r="G5" s="338" t="s">
        <v>129</v>
      </c>
      <c r="H5" s="334" t="s">
        <v>3</v>
      </c>
      <c r="I5" s="326" t="s">
        <v>6</v>
      </c>
      <c r="J5" s="327"/>
      <c r="K5" s="335" t="s">
        <v>139</v>
      </c>
      <c r="L5" s="312" t="s">
        <v>6</v>
      </c>
      <c r="M5" s="313"/>
      <c r="N5" s="337" t="s">
        <v>1</v>
      </c>
      <c r="O5" s="334" t="s">
        <v>2</v>
      </c>
      <c r="P5" s="338" t="s">
        <v>129</v>
      </c>
      <c r="Q5" s="334" t="s">
        <v>3</v>
      </c>
      <c r="R5" s="335" t="s">
        <v>117</v>
      </c>
      <c r="S5" s="312" t="s">
        <v>6</v>
      </c>
      <c r="T5" s="313"/>
    </row>
    <row r="6" spans="1:20" s="33" customFormat="1" ht="99" customHeight="1" thickBot="1" x14ac:dyDescent="0.3">
      <c r="B6" s="329"/>
      <c r="C6" s="329"/>
      <c r="D6" s="329"/>
      <c r="E6" s="333"/>
      <c r="F6" s="334"/>
      <c r="G6" s="339"/>
      <c r="H6" s="334"/>
      <c r="I6" s="299" t="s">
        <v>4</v>
      </c>
      <c r="J6" s="300" t="s">
        <v>5</v>
      </c>
      <c r="K6" s="336"/>
      <c r="L6" s="29" t="s">
        <v>7</v>
      </c>
      <c r="M6" s="30" t="s">
        <v>8</v>
      </c>
      <c r="N6" s="337"/>
      <c r="O6" s="334"/>
      <c r="P6" s="339"/>
      <c r="Q6" s="334"/>
      <c r="R6" s="336"/>
      <c r="S6" s="29" t="s">
        <v>122</v>
      </c>
      <c r="T6" s="30" t="s">
        <v>123</v>
      </c>
    </row>
    <row r="7" spans="1:20" s="33" customFormat="1" ht="15" customHeight="1" thickBot="1" x14ac:dyDescent="0.3">
      <c r="B7" s="330"/>
      <c r="C7" s="330"/>
      <c r="D7" s="330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2">
        <v>8</v>
      </c>
      <c r="M7" s="308">
        <v>9</v>
      </c>
      <c r="N7" s="309">
        <v>10</v>
      </c>
      <c r="O7" s="32">
        <v>11</v>
      </c>
      <c r="P7" s="32">
        <v>12</v>
      </c>
      <c r="Q7" s="32">
        <v>13</v>
      </c>
      <c r="R7" s="32">
        <v>14</v>
      </c>
      <c r="S7" s="32">
        <v>15</v>
      </c>
      <c r="T7" s="308">
        <v>16</v>
      </c>
    </row>
    <row r="8" spans="1:20" s="33" customFormat="1" ht="15" customHeight="1" x14ac:dyDescent="0.25">
      <c r="A8" s="13" t="s">
        <v>142</v>
      </c>
      <c r="B8" s="352" t="s">
        <v>55</v>
      </c>
      <c r="C8" s="317" t="s">
        <v>56</v>
      </c>
      <c r="D8" s="47" t="s">
        <v>89</v>
      </c>
      <c r="E8" s="48">
        <v>5</v>
      </c>
      <c r="F8" s="49">
        <v>0</v>
      </c>
      <c r="G8" s="49">
        <v>0</v>
      </c>
      <c r="H8" s="49">
        <v>1</v>
      </c>
      <c r="I8" s="49">
        <v>1</v>
      </c>
      <c r="J8" s="50">
        <v>0</v>
      </c>
      <c r="K8" s="49">
        <v>6</v>
      </c>
      <c r="L8" s="52">
        <v>1</v>
      </c>
      <c r="M8" s="53">
        <v>0</v>
      </c>
      <c r="N8" s="54">
        <v>7</v>
      </c>
      <c r="O8" s="55">
        <v>0</v>
      </c>
      <c r="P8" s="55">
        <v>0</v>
      </c>
      <c r="Q8" s="55">
        <v>1</v>
      </c>
      <c r="R8" s="55">
        <v>8</v>
      </c>
      <c r="S8" s="55">
        <v>1</v>
      </c>
      <c r="T8" s="83">
        <v>0</v>
      </c>
    </row>
    <row r="9" spans="1:20" s="33" customFormat="1" ht="15" customHeight="1" x14ac:dyDescent="0.25">
      <c r="A9" s="13" t="s">
        <v>142</v>
      </c>
      <c r="B9" s="352"/>
      <c r="C9" s="317"/>
      <c r="D9" s="57" t="s">
        <v>90</v>
      </c>
      <c r="E9" s="58">
        <v>5</v>
      </c>
      <c r="F9" s="59">
        <v>1</v>
      </c>
      <c r="G9" s="59">
        <v>0</v>
      </c>
      <c r="H9" s="59">
        <v>0</v>
      </c>
      <c r="I9" s="59">
        <v>0</v>
      </c>
      <c r="J9" s="60">
        <v>0</v>
      </c>
      <c r="K9" s="59">
        <v>6</v>
      </c>
      <c r="L9" s="61">
        <v>1</v>
      </c>
      <c r="M9" s="62">
        <v>1</v>
      </c>
      <c r="N9" s="63">
        <v>7</v>
      </c>
      <c r="O9" s="64">
        <v>1</v>
      </c>
      <c r="P9" s="64">
        <v>0</v>
      </c>
      <c r="Q9" s="64">
        <v>0</v>
      </c>
      <c r="R9" s="55">
        <v>8</v>
      </c>
      <c r="S9" s="64">
        <v>1</v>
      </c>
      <c r="T9" s="84">
        <v>1</v>
      </c>
    </row>
    <row r="10" spans="1:20" s="33" customFormat="1" ht="15" customHeight="1" x14ac:dyDescent="0.25">
      <c r="A10" s="13" t="s">
        <v>142</v>
      </c>
      <c r="B10" s="352"/>
      <c r="C10" s="317"/>
      <c r="D10" s="57" t="s">
        <v>91</v>
      </c>
      <c r="E10" s="58">
        <v>0</v>
      </c>
      <c r="F10" s="59">
        <v>0</v>
      </c>
      <c r="G10" s="59">
        <v>1</v>
      </c>
      <c r="H10" s="59">
        <v>0</v>
      </c>
      <c r="I10" s="59">
        <v>0</v>
      </c>
      <c r="J10" s="60">
        <v>0</v>
      </c>
      <c r="K10" s="59">
        <v>1</v>
      </c>
      <c r="L10" s="61">
        <v>0</v>
      </c>
      <c r="M10" s="62">
        <v>0</v>
      </c>
      <c r="N10" s="63">
        <v>0</v>
      </c>
      <c r="O10" s="64">
        <v>0</v>
      </c>
      <c r="P10" s="64">
        <v>1</v>
      </c>
      <c r="Q10" s="64">
        <v>0</v>
      </c>
      <c r="R10" s="55">
        <v>1</v>
      </c>
      <c r="S10" s="64">
        <v>0</v>
      </c>
      <c r="T10" s="84">
        <v>0</v>
      </c>
    </row>
    <row r="11" spans="1:20" s="33" customFormat="1" ht="15" customHeight="1" x14ac:dyDescent="0.25">
      <c r="A11" s="13" t="s">
        <v>142</v>
      </c>
      <c r="B11" s="352"/>
      <c r="C11" s="317"/>
      <c r="D11" s="57" t="s">
        <v>92</v>
      </c>
      <c r="E11" s="58">
        <v>1</v>
      </c>
      <c r="F11" s="59">
        <v>0</v>
      </c>
      <c r="G11" s="59">
        <v>0</v>
      </c>
      <c r="H11" s="59">
        <v>1</v>
      </c>
      <c r="I11" s="59">
        <v>1</v>
      </c>
      <c r="J11" s="60">
        <v>0</v>
      </c>
      <c r="K11" s="59">
        <v>2</v>
      </c>
      <c r="L11" s="61">
        <v>1</v>
      </c>
      <c r="M11" s="62">
        <v>0</v>
      </c>
      <c r="N11" s="63">
        <v>1</v>
      </c>
      <c r="O11" s="64">
        <v>0</v>
      </c>
      <c r="P11" s="64">
        <v>0</v>
      </c>
      <c r="Q11" s="64">
        <v>2</v>
      </c>
      <c r="R11" s="55">
        <v>3</v>
      </c>
      <c r="S11" s="64">
        <v>2</v>
      </c>
      <c r="T11" s="84">
        <v>0</v>
      </c>
    </row>
    <row r="12" spans="1:20" s="33" customFormat="1" ht="15" customHeight="1" x14ac:dyDescent="0.25">
      <c r="A12" s="13" t="s">
        <v>142</v>
      </c>
      <c r="B12" s="352"/>
      <c r="C12" s="317"/>
      <c r="D12" s="164" t="s">
        <v>93</v>
      </c>
      <c r="E12" s="58">
        <v>1</v>
      </c>
      <c r="F12" s="59">
        <v>0</v>
      </c>
      <c r="G12" s="59">
        <v>0</v>
      </c>
      <c r="H12" s="59">
        <v>0</v>
      </c>
      <c r="I12" s="59">
        <v>0</v>
      </c>
      <c r="J12" s="60">
        <v>0</v>
      </c>
      <c r="K12" s="59">
        <v>1</v>
      </c>
      <c r="L12" s="61">
        <v>0</v>
      </c>
      <c r="M12" s="62">
        <v>0</v>
      </c>
      <c r="N12" s="63">
        <v>2</v>
      </c>
      <c r="O12" s="64">
        <v>0</v>
      </c>
      <c r="P12" s="64">
        <v>0</v>
      </c>
      <c r="Q12" s="64">
        <v>0</v>
      </c>
      <c r="R12" s="55">
        <v>2</v>
      </c>
      <c r="S12" s="64">
        <v>0</v>
      </c>
      <c r="T12" s="84">
        <v>0</v>
      </c>
    </row>
    <row r="13" spans="1:20" s="33" customFormat="1" ht="15" customHeight="1" thickBot="1" x14ac:dyDescent="0.3">
      <c r="A13" s="66"/>
      <c r="B13" s="352"/>
      <c r="C13" s="318"/>
      <c r="D13" s="165" t="s">
        <v>13</v>
      </c>
      <c r="E13" s="68">
        <f t="shared" ref="E13:T13" si="0">SUM(E8:E12)</f>
        <v>12</v>
      </c>
      <c r="F13" s="69">
        <f t="shared" si="0"/>
        <v>1</v>
      </c>
      <c r="G13" s="69">
        <f t="shared" ref="G13" si="1">SUM(G8:G12)</f>
        <v>1</v>
      </c>
      <c r="H13" s="69">
        <f t="shared" si="0"/>
        <v>2</v>
      </c>
      <c r="I13" s="69">
        <f t="shared" si="0"/>
        <v>2</v>
      </c>
      <c r="J13" s="71">
        <f t="shared" si="0"/>
        <v>0</v>
      </c>
      <c r="K13" s="72">
        <f t="shared" si="0"/>
        <v>16</v>
      </c>
      <c r="L13" s="73">
        <f t="shared" si="0"/>
        <v>3</v>
      </c>
      <c r="M13" s="74">
        <f t="shared" si="0"/>
        <v>1</v>
      </c>
      <c r="N13" s="75">
        <f t="shared" si="0"/>
        <v>17</v>
      </c>
      <c r="O13" s="76">
        <f t="shared" si="0"/>
        <v>1</v>
      </c>
      <c r="P13" s="76">
        <f t="shared" ref="P13" si="2">SUM(P8:P12)</f>
        <v>1</v>
      </c>
      <c r="Q13" s="76">
        <f t="shared" si="0"/>
        <v>3</v>
      </c>
      <c r="R13" s="45">
        <f t="shared" si="0"/>
        <v>22</v>
      </c>
      <c r="S13" s="76">
        <f t="shared" si="0"/>
        <v>4</v>
      </c>
      <c r="T13" s="85">
        <f t="shared" si="0"/>
        <v>1</v>
      </c>
    </row>
    <row r="14" spans="1:20" s="33" customFormat="1" ht="15" customHeight="1" x14ac:dyDescent="0.25">
      <c r="A14" s="13" t="s">
        <v>142</v>
      </c>
      <c r="B14" s="352"/>
      <c r="C14" s="319" t="s">
        <v>57</v>
      </c>
      <c r="D14" s="82" t="s">
        <v>57</v>
      </c>
      <c r="E14" s="48">
        <v>0</v>
      </c>
      <c r="F14" s="49">
        <v>0</v>
      </c>
      <c r="G14" s="49">
        <v>0</v>
      </c>
      <c r="H14" s="49">
        <v>1</v>
      </c>
      <c r="I14" s="49">
        <v>1</v>
      </c>
      <c r="J14" s="50">
        <v>0</v>
      </c>
      <c r="K14" s="51">
        <v>1</v>
      </c>
      <c r="L14" s="52">
        <v>1</v>
      </c>
      <c r="M14" s="53">
        <v>0</v>
      </c>
      <c r="N14" s="54">
        <v>0</v>
      </c>
      <c r="O14" s="55">
        <v>0</v>
      </c>
      <c r="P14" s="55">
        <v>0</v>
      </c>
      <c r="Q14" s="55">
        <v>2</v>
      </c>
      <c r="R14" s="55">
        <v>2</v>
      </c>
      <c r="S14" s="55">
        <v>2</v>
      </c>
      <c r="T14" s="83">
        <v>0</v>
      </c>
    </row>
    <row r="15" spans="1:20" s="33" customFormat="1" ht="15" customHeight="1" x14ac:dyDescent="0.25">
      <c r="A15" s="13" t="s">
        <v>142</v>
      </c>
      <c r="B15" s="352"/>
      <c r="C15" s="320"/>
      <c r="D15" s="57" t="s">
        <v>94</v>
      </c>
      <c r="E15" s="58">
        <v>0</v>
      </c>
      <c r="F15" s="59">
        <v>0</v>
      </c>
      <c r="G15" s="59">
        <v>0</v>
      </c>
      <c r="H15" s="59">
        <v>0</v>
      </c>
      <c r="I15" s="59">
        <v>0</v>
      </c>
      <c r="J15" s="60">
        <v>0</v>
      </c>
      <c r="K15" s="59">
        <v>0</v>
      </c>
      <c r="L15" s="61">
        <v>0</v>
      </c>
      <c r="M15" s="62">
        <v>0</v>
      </c>
      <c r="N15" s="63">
        <v>0</v>
      </c>
      <c r="O15" s="64">
        <v>0</v>
      </c>
      <c r="P15" s="64">
        <v>0</v>
      </c>
      <c r="Q15" s="64">
        <v>0</v>
      </c>
      <c r="R15" s="55">
        <v>0</v>
      </c>
      <c r="S15" s="64">
        <v>0</v>
      </c>
      <c r="T15" s="84">
        <v>0</v>
      </c>
    </row>
    <row r="16" spans="1:20" s="33" customFormat="1" ht="15" customHeight="1" thickBot="1" x14ac:dyDescent="0.3">
      <c r="A16" s="66"/>
      <c r="B16" s="352"/>
      <c r="C16" s="321"/>
      <c r="D16" s="165" t="s">
        <v>13</v>
      </c>
      <c r="E16" s="68">
        <f t="shared" ref="E16:T16" si="3">SUM(E14:E15)</f>
        <v>0</v>
      </c>
      <c r="F16" s="69">
        <f t="shared" si="3"/>
        <v>0</v>
      </c>
      <c r="G16" s="69">
        <f t="shared" ref="G16" si="4">SUM(G14:G15)</f>
        <v>0</v>
      </c>
      <c r="H16" s="69">
        <f t="shared" si="3"/>
        <v>1</v>
      </c>
      <c r="I16" s="69">
        <f t="shared" si="3"/>
        <v>1</v>
      </c>
      <c r="J16" s="71">
        <f t="shared" si="3"/>
        <v>0</v>
      </c>
      <c r="K16" s="72">
        <f t="shared" si="3"/>
        <v>1</v>
      </c>
      <c r="L16" s="73">
        <f t="shared" si="3"/>
        <v>1</v>
      </c>
      <c r="M16" s="74">
        <f t="shared" si="3"/>
        <v>0</v>
      </c>
      <c r="N16" s="75">
        <f t="shared" si="3"/>
        <v>0</v>
      </c>
      <c r="O16" s="76">
        <f t="shared" si="3"/>
        <v>0</v>
      </c>
      <c r="P16" s="76">
        <f t="shared" ref="P16" si="5">SUM(P14:P15)</f>
        <v>0</v>
      </c>
      <c r="Q16" s="76">
        <f t="shared" si="3"/>
        <v>2</v>
      </c>
      <c r="R16" s="45">
        <f t="shared" si="3"/>
        <v>2</v>
      </c>
      <c r="S16" s="76">
        <f t="shared" si="3"/>
        <v>2</v>
      </c>
      <c r="T16" s="85">
        <f t="shared" si="3"/>
        <v>0</v>
      </c>
    </row>
    <row r="17" spans="1:20" s="33" customFormat="1" ht="15" customHeight="1" thickBot="1" x14ac:dyDescent="0.3">
      <c r="A17" s="13" t="s">
        <v>142</v>
      </c>
      <c r="B17" s="352"/>
      <c r="C17" s="79" t="s">
        <v>95</v>
      </c>
      <c r="D17" s="80" t="s">
        <v>95</v>
      </c>
      <c r="E17" s="68">
        <v>3</v>
      </c>
      <c r="F17" s="69">
        <v>0</v>
      </c>
      <c r="G17" s="69">
        <v>0</v>
      </c>
      <c r="H17" s="69">
        <v>1</v>
      </c>
      <c r="I17" s="69">
        <v>1</v>
      </c>
      <c r="J17" s="71">
        <v>0</v>
      </c>
      <c r="K17" s="81">
        <v>4</v>
      </c>
      <c r="L17" s="73">
        <v>1</v>
      </c>
      <c r="M17" s="74">
        <v>1</v>
      </c>
      <c r="N17" s="75">
        <v>4</v>
      </c>
      <c r="O17" s="76">
        <v>0</v>
      </c>
      <c r="P17" s="76">
        <v>0</v>
      </c>
      <c r="Q17" s="76">
        <v>1</v>
      </c>
      <c r="R17" s="45">
        <v>5</v>
      </c>
      <c r="S17" s="76">
        <v>1</v>
      </c>
      <c r="T17" s="85">
        <v>1</v>
      </c>
    </row>
    <row r="18" spans="1:20" s="33" customFormat="1" ht="15" customHeight="1" x14ac:dyDescent="0.25">
      <c r="A18" s="13" t="s">
        <v>142</v>
      </c>
      <c r="B18" s="352"/>
      <c r="C18" s="319" t="s">
        <v>58</v>
      </c>
      <c r="D18" s="82" t="s">
        <v>96</v>
      </c>
      <c r="E18" s="48">
        <v>0</v>
      </c>
      <c r="F18" s="49">
        <v>0</v>
      </c>
      <c r="G18" s="49">
        <v>0</v>
      </c>
      <c r="H18" s="49">
        <v>0</v>
      </c>
      <c r="I18" s="49">
        <v>0</v>
      </c>
      <c r="J18" s="50">
        <v>0</v>
      </c>
      <c r="K18" s="51">
        <v>0</v>
      </c>
      <c r="L18" s="52">
        <v>0</v>
      </c>
      <c r="M18" s="53">
        <v>0</v>
      </c>
      <c r="N18" s="54">
        <v>0</v>
      </c>
      <c r="O18" s="55">
        <v>0</v>
      </c>
      <c r="P18" s="55">
        <v>0</v>
      </c>
      <c r="Q18" s="55">
        <v>0</v>
      </c>
      <c r="R18" s="55">
        <v>0</v>
      </c>
      <c r="S18" s="55">
        <v>0</v>
      </c>
      <c r="T18" s="83">
        <v>0</v>
      </c>
    </row>
    <row r="19" spans="1:20" s="33" customFormat="1" ht="15" customHeight="1" x14ac:dyDescent="0.25">
      <c r="A19" s="13" t="s">
        <v>142</v>
      </c>
      <c r="B19" s="352"/>
      <c r="C19" s="320"/>
      <c r="D19" s="57" t="s">
        <v>58</v>
      </c>
      <c r="E19" s="58">
        <v>4</v>
      </c>
      <c r="F19" s="59">
        <v>0</v>
      </c>
      <c r="G19" s="59">
        <v>0</v>
      </c>
      <c r="H19" s="59">
        <v>0</v>
      </c>
      <c r="I19" s="59">
        <v>0</v>
      </c>
      <c r="J19" s="60">
        <v>0</v>
      </c>
      <c r="K19" s="59">
        <v>4</v>
      </c>
      <c r="L19" s="61">
        <v>0</v>
      </c>
      <c r="M19" s="62">
        <v>0</v>
      </c>
      <c r="N19" s="63">
        <v>5</v>
      </c>
      <c r="O19" s="64">
        <v>0</v>
      </c>
      <c r="P19" s="64">
        <v>0</v>
      </c>
      <c r="Q19" s="64">
        <v>0</v>
      </c>
      <c r="R19" s="55">
        <v>5</v>
      </c>
      <c r="S19" s="64">
        <v>0</v>
      </c>
      <c r="T19" s="84">
        <v>0</v>
      </c>
    </row>
    <row r="20" spans="1:20" s="33" customFormat="1" ht="15" customHeight="1" thickBot="1" x14ac:dyDescent="0.3">
      <c r="A20" s="66"/>
      <c r="B20" s="352"/>
      <c r="C20" s="321"/>
      <c r="D20" s="165" t="s">
        <v>13</v>
      </c>
      <c r="E20" s="68">
        <f t="shared" ref="E20:T20" si="6">SUM(E18:E19)</f>
        <v>4</v>
      </c>
      <c r="F20" s="69">
        <f t="shared" si="6"/>
        <v>0</v>
      </c>
      <c r="G20" s="69">
        <f t="shared" ref="G20" si="7">SUM(G18:G19)</f>
        <v>0</v>
      </c>
      <c r="H20" s="69">
        <f t="shared" si="6"/>
        <v>0</v>
      </c>
      <c r="I20" s="69">
        <f t="shared" si="6"/>
        <v>0</v>
      </c>
      <c r="J20" s="71">
        <f t="shared" si="6"/>
        <v>0</v>
      </c>
      <c r="K20" s="72">
        <f t="shared" si="6"/>
        <v>4</v>
      </c>
      <c r="L20" s="73">
        <f t="shared" si="6"/>
        <v>0</v>
      </c>
      <c r="M20" s="74">
        <f t="shared" si="6"/>
        <v>0</v>
      </c>
      <c r="N20" s="75">
        <f t="shared" si="6"/>
        <v>5</v>
      </c>
      <c r="O20" s="76">
        <f t="shared" si="6"/>
        <v>0</v>
      </c>
      <c r="P20" s="76">
        <f t="shared" ref="P20" si="8">SUM(P18:P19)</f>
        <v>0</v>
      </c>
      <c r="Q20" s="76">
        <f t="shared" si="6"/>
        <v>0</v>
      </c>
      <c r="R20" s="45">
        <f t="shared" si="6"/>
        <v>5</v>
      </c>
      <c r="S20" s="76">
        <f t="shared" si="6"/>
        <v>0</v>
      </c>
      <c r="T20" s="85">
        <f t="shared" si="6"/>
        <v>0</v>
      </c>
    </row>
    <row r="21" spans="1:20" s="33" customFormat="1" ht="15" customHeight="1" thickBot="1" x14ac:dyDescent="0.3">
      <c r="A21" s="13" t="s">
        <v>142</v>
      </c>
      <c r="B21" s="352"/>
      <c r="C21" s="302" t="s">
        <v>59</v>
      </c>
      <c r="D21" s="166" t="s">
        <v>59</v>
      </c>
      <c r="E21" s="88">
        <v>10</v>
      </c>
      <c r="F21" s="89">
        <v>1</v>
      </c>
      <c r="G21" s="89">
        <v>2</v>
      </c>
      <c r="H21" s="89">
        <v>0</v>
      </c>
      <c r="I21" s="89">
        <v>0</v>
      </c>
      <c r="J21" s="90">
        <v>0</v>
      </c>
      <c r="K21" s="167">
        <v>13</v>
      </c>
      <c r="L21" s="91">
        <v>0</v>
      </c>
      <c r="M21" s="92">
        <v>1</v>
      </c>
      <c r="N21" s="93">
        <v>13</v>
      </c>
      <c r="O21" s="94">
        <v>1</v>
      </c>
      <c r="P21" s="94">
        <v>3</v>
      </c>
      <c r="Q21" s="94">
        <v>0</v>
      </c>
      <c r="R21" s="95">
        <v>17</v>
      </c>
      <c r="S21" s="94">
        <v>0</v>
      </c>
      <c r="T21" s="96">
        <v>2</v>
      </c>
    </row>
    <row r="22" spans="1:20" s="33" customFormat="1" ht="16.5" customHeight="1" x14ac:dyDescent="0.25">
      <c r="B22" s="352"/>
      <c r="C22" s="354" t="s">
        <v>99</v>
      </c>
      <c r="D22" s="355"/>
      <c r="E22" s="97">
        <f t="shared" ref="E22:T22" si="9">E21+E20+E17+E16+E13</f>
        <v>29</v>
      </c>
      <c r="F22" s="98">
        <f t="shared" si="9"/>
        <v>2</v>
      </c>
      <c r="G22" s="98">
        <f t="shared" ref="G22" si="10">G21+G20+G17+G16+G13</f>
        <v>3</v>
      </c>
      <c r="H22" s="98">
        <f t="shared" si="9"/>
        <v>4</v>
      </c>
      <c r="I22" s="98">
        <f t="shared" si="9"/>
        <v>4</v>
      </c>
      <c r="J22" s="98">
        <f t="shared" si="9"/>
        <v>0</v>
      </c>
      <c r="K22" s="98">
        <f t="shared" si="9"/>
        <v>38</v>
      </c>
      <c r="L22" s="98">
        <f t="shared" si="9"/>
        <v>5</v>
      </c>
      <c r="M22" s="99">
        <f t="shared" si="9"/>
        <v>3</v>
      </c>
      <c r="N22" s="97">
        <f t="shared" si="9"/>
        <v>39</v>
      </c>
      <c r="O22" s="98">
        <f t="shared" si="9"/>
        <v>2</v>
      </c>
      <c r="P22" s="98">
        <f t="shared" ref="P22" si="11">P21+P20+P17+P16+P13</f>
        <v>4</v>
      </c>
      <c r="Q22" s="98">
        <f t="shared" si="9"/>
        <v>6</v>
      </c>
      <c r="R22" s="98">
        <f t="shared" si="9"/>
        <v>51</v>
      </c>
      <c r="S22" s="98">
        <f t="shared" si="9"/>
        <v>7</v>
      </c>
      <c r="T22" s="99">
        <f t="shared" si="9"/>
        <v>4</v>
      </c>
    </row>
    <row r="23" spans="1:20" s="33" customFormat="1" ht="15" customHeight="1" thickBot="1" x14ac:dyDescent="0.3">
      <c r="B23" s="353"/>
      <c r="C23" s="324" t="s">
        <v>100</v>
      </c>
      <c r="D23" s="325"/>
      <c r="E23" s="263">
        <f>IF(ISERROR(E22/($E22+$F22+$G22+$H22)),0,(E22/($E22+$F22+$G22+$H22)))</f>
        <v>0.76315789473684215</v>
      </c>
      <c r="F23" s="265">
        <f t="shared" ref="F23" si="12">IF(ISERROR(F22/($E22+$F22+$G22+$H22)),0,(F22/($E22+$F22+$G22+$H22)))</f>
        <v>5.2631578947368418E-2</v>
      </c>
      <c r="G23" s="265">
        <f t="shared" ref="G23" si="13">IF(ISERROR(G22/($E22+$F22+$G22+$H22)),0,(G22/($E22+$F22+$G22+$H22)))</f>
        <v>7.8947368421052627E-2</v>
      </c>
      <c r="H23" s="264">
        <f>IF(1-E23-F23-G23=1,IF(H22=0,0,1),1-E23-F23-G23)</f>
        <v>0.10526315789473681</v>
      </c>
      <c r="I23" s="265">
        <f>IF(ISERROR(I22/H22),0,(I22/H22))</f>
        <v>1</v>
      </c>
      <c r="J23" s="265">
        <f>IF(1-I23=1,IF(J22=0,0,1),1-I23)</f>
        <v>0</v>
      </c>
      <c r="K23" s="265"/>
      <c r="L23" s="265">
        <f>IF(ISERROR(L22/K22),0,L22/K22)</f>
        <v>0.13157894736842105</v>
      </c>
      <c r="M23" s="266">
        <f>IF(ISERROR(M22/K22),0,(M22/K22))</f>
        <v>7.8947368421052627E-2</v>
      </c>
      <c r="N23" s="263">
        <f>IF(ISERROR(N22/R22),0,(N22/R22))</f>
        <v>0.76470588235294112</v>
      </c>
      <c r="O23" s="265">
        <f>IF(ISERROR(O22/R22),0,(O22/R22))</f>
        <v>3.9215686274509803E-2</v>
      </c>
      <c r="P23" s="265">
        <f>IF(ISERROR(P22/R22),0,(P22/R22))</f>
        <v>7.8431372549019607E-2</v>
      </c>
      <c r="Q23" s="265">
        <f>IF(1-N23-O23-P23=1,IF(Q22=0,0,1),1-N23-O23-P23)</f>
        <v>0.11764705882352947</v>
      </c>
      <c r="R23" s="265"/>
      <c r="S23" s="265">
        <f>IF(ISERROR(S22/R22),0,(S22/R22))</f>
        <v>0.13725490196078433</v>
      </c>
      <c r="T23" s="267">
        <f>IF(ISERROR(T22/R22),0,(T22/R22))</f>
        <v>7.8431372549019607E-2</v>
      </c>
    </row>
    <row r="24" spans="1:20" s="33" customFormat="1" ht="15.75" thickBot="1" x14ac:dyDescent="0.3">
      <c r="A24" s="33" t="s">
        <v>142</v>
      </c>
    </row>
    <row r="25" spans="1:20" s="33" customFormat="1" ht="26.25" customHeight="1" thickBot="1" x14ac:dyDescent="0.3">
      <c r="B25" s="340" t="s">
        <v>137</v>
      </c>
      <c r="C25" s="341"/>
      <c r="D25" s="341"/>
      <c r="E25" s="341"/>
      <c r="F25" s="341"/>
      <c r="G25" s="341"/>
      <c r="H25" s="341"/>
      <c r="I25" s="341"/>
      <c r="J25" s="298"/>
      <c r="K25" s="298"/>
      <c r="L25" s="298" t="s">
        <v>140</v>
      </c>
      <c r="M25" s="298"/>
      <c r="N25" s="298"/>
      <c r="O25" s="298"/>
      <c r="P25" s="298"/>
      <c r="Q25" s="34"/>
      <c r="R25" s="298" t="s">
        <v>104</v>
      </c>
      <c r="S25" s="298"/>
      <c r="T25" s="26" t="s">
        <v>141</v>
      </c>
    </row>
    <row r="26" spans="1:20" s="33" customFormat="1" ht="15.75" thickBot="1" x14ac:dyDescent="0.3"/>
    <row r="27" spans="1:20" s="33" customFormat="1" ht="15.75" thickBot="1" x14ac:dyDescent="0.3">
      <c r="B27" s="328" t="s">
        <v>0</v>
      </c>
      <c r="C27" s="328" t="s">
        <v>97</v>
      </c>
      <c r="D27" s="328" t="s">
        <v>98</v>
      </c>
      <c r="E27" s="331" t="s">
        <v>116</v>
      </c>
      <c r="F27" s="331"/>
      <c r="G27" s="331"/>
      <c r="H27" s="331"/>
      <c r="I27" s="331"/>
      <c r="J27" s="331"/>
      <c r="K27" s="331"/>
      <c r="L27" s="331"/>
      <c r="M27" s="331"/>
      <c r="N27" s="332" t="s">
        <v>124</v>
      </c>
      <c r="O27" s="331"/>
      <c r="P27" s="331"/>
      <c r="Q27" s="331"/>
      <c r="R27" s="331"/>
      <c r="S27" s="331"/>
      <c r="T27" s="331"/>
    </row>
    <row r="28" spans="1:20" s="33" customFormat="1" ht="15" customHeight="1" x14ac:dyDescent="0.25">
      <c r="B28" s="329"/>
      <c r="C28" s="329"/>
      <c r="D28" s="329"/>
      <c r="E28" s="333" t="s">
        <v>1</v>
      </c>
      <c r="F28" s="334" t="s">
        <v>2</v>
      </c>
      <c r="G28" s="338" t="s">
        <v>129</v>
      </c>
      <c r="H28" s="334" t="s">
        <v>3</v>
      </c>
      <c r="I28" s="326" t="s">
        <v>6</v>
      </c>
      <c r="J28" s="327"/>
      <c r="K28" s="335" t="s">
        <v>118</v>
      </c>
      <c r="L28" s="312" t="s">
        <v>6</v>
      </c>
      <c r="M28" s="313"/>
      <c r="N28" s="337" t="s">
        <v>1</v>
      </c>
      <c r="O28" s="334" t="s">
        <v>2</v>
      </c>
      <c r="P28" s="338" t="s">
        <v>129</v>
      </c>
      <c r="Q28" s="334" t="s">
        <v>3</v>
      </c>
      <c r="R28" s="335" t="s">
        <v>117</v>
      </c>
      <c r="S28" s="312" t="s">
        <v>6</v>
      </c>
      <c r="T28" s="313"/>
    </row>
    <row r="29" spans="1:20" s="33" customFormat="1" ht="96.75" thickBot="1" x14ac:dyDescent="0.3">
      <c r="B29" s="329"/>
      <c r="C29" s="329"/>
      <c r="D29" s="329"/>
      <c r="E29" s="333"/>
      <c r="F29" s="334"/>
      <c r="G29" s="339"/>
      <c r="H29" s="334"/>
      <c r="I29" s="299" t="s">
        <v>4</v>
      </c>
      <c r="J29" s="300" t="s">
        <v>5</v>
      </c>
      <c r="K29" s="336"/>
      <c r="L29" s="29" t="s">
        <v>7</v>
      </c>
      <c r="M29" s="30" t="s">
        <v>8</v>
      </c>
      <c r="N29" s="337"/>
      <c r="O29" s="334"/>
      <c r="P29" s="339"/>
      <c r="Q29" s="334"/>
      <c r="R29" s="336"/>
      <c r="S29" s="29" t="s">
        <v>122</v>
      </c>
      <c r="T29" s="30" t="s">
        <v>123</v>
      </c>
    </row>
    <row r="30" spans="1:20" s="33" customFormat="1" ht="15.75" thickBot="1" x14ac:dyDescent="0.3">
      <c r="B30" s="330"/>
      <c r="C30" s="330"/>
      <c r="D30" s="330"/>
      <c r="E30" s="31">
        <v>1</v>
      </c>
      <c r="F30" s="32">
        <v>2</v>
      </c>
      <c r="G30" s="32">
        <v>3</v>
      </c>
      <c r="H30" s="32">
        <v>4</v>
      </c>
      <c r="I30" s="32">
        <v>5</v>
      </c>
      <c r="J30" s="32">
        <v>6</v>
      </c>
      <c r="K30" s="32">
        <v>7</v>
      </c>
      <c r="L30" s="32">
        <v>8</v>
      </c>
      <c r="M30" s="308">
        <v>9</v>
      </c>
      <c r="N30" s="309">
        <v>10</v>
      </c>
      <c r="O30" s="32">
        <v>11</v>
      </c>
      <c r="P30" s="32">
        <v>12</v>
      </c>
      <c r="Q30" s="32">
        <v>13</v>
      </c>
      <c r="R30" s="32">
        <v>14</v>
      </c>
      <c r="S30" s="32">
        <v>15</v>
      </c>
      <c r="T30" s="308">
        <v>16</v>
      </c>
    </row>
    <row r="31" spans="1:20" s="33" customFormat="1" x14ac:dyDescent="0.25">
      <c r="A31" s="13" t="s">
        <v>142</v>
      </c>
      <c r="B31" s="352" t="s">
        <v>55</v>
      </c>
      <c r="C31" s="317" t="s">
        <v>56</v>
      </c>
      <c r="D31" s="47" t="s">
        <v>89</v>
      </c>
      <c r="E31" s="48">
        <v>60</v>
      </c>
      <c r="F31" s="49">
        <v>11</v>
      </c>
      <c r="G31" s="49">
        <v>6</v>
      </c>
      <c r="H31" s="49">
        <v>9</v>
      </c>
      <c r="I31" s="49">
        <v>9</v>
      </c>
      <c r="J31" s="50">
        <v>0</v>
      </c>
      <c r="K31" s="49">
        <v>86</v>
      </c>
      <c r="L31" s="52">
        <v>7</v>
      </c>
      <c r="M31" s="53">
        <v>7</v>
      </c>
      <c r="N31" s="54">
        <v>103</v>
      </c>
      <c r="O31" s="55">
        <v>12</v>
      </c>
      <c r="P31" s="55">
        <v>8</v>
      </c>
      <c r="Q31" s="55">
        <v>15</v>
      </c>
      <c r="R31" s="55">
        <v>138</v>
      </c>
      <c r="S31" s="55">
        <v>12</v>
      </c>
      <c r="T31" s="83">
        <v>11</v>
      </c>
    </row>
    <row r="32" spans="1:20" s="33" customFormat="1" x14ac:dyDescent="0.25">
      <c r="A32" s="13" t="s">
        <v>142</v>
      </c>
      <c r="B32" s="352"/>
      <c r="C32" s="317"/>
      <c r="D32" s="57" t="s">
        <v>90</v>
      </c>
      <c r="E32" s="58">
        <v>26</v>
      </c>
      <c r="F32" s="59">
        <v>1</v>
      </c>
      <c r="G32" s="59">
        <v>5</v>
      </c>
      <c r="H32" s="59">
        <v>9</v>
      </c>
      <c r="I32" s="59">
        <v>6</v>
      </c>
      <c r="J32" s="60">
        <v>3</v>
      </c>
      <c r="K32" s="59">
        <v>41</v>
      </c>
      <c r="L32" s="61">
        <v>7</v>
      </c>
      <c r="M32" s="62">
        <v>7</v>
      </c>
      <c r="N32" s="63">
        <v>34</v>
      </c>
      <c r="O32" s="64">
        <v>1</v>
      </c>
      <c r="P32" s="64">
        <v>8</v>
      </c>
      <c r="Q32" s="64">
        <v>12</v>
      </c>
      <c r="R32" s="55">
        <v>55</v>
      </c>
      <c r="S32" s="64">
        <v>9</v>
      </c>
      <c r="T32" s="84">
        <v>10</v>
      </c>
    </row>
    <row r="33" spans="1:20" s="33" customFormat="1" x14ac:dyDescent="0.25">
      <c r="A33" s="13" t="s">
        <v>142</v>
      </c>
      <c r="B33" s="352"/>
      <c r="C33" s="317"/>
      <c r="D33" s="57" t="s">
        <v>91</v>
      </c>
      <c r="E33" s="58">
        <v>23</v>
      </c>
      <c r="F33" s="59">
        <v>3</v>
      </c>
      <c r="G33" s="59">
        <v>3</v>
      </c>
      <c r="H33" s="59">
        <v>5</v>
      </c>
      <c r="I33" s="59">
        <v>4</v>
      </c>
      <c r="J33" s="60">
        <v>1</v>
      </c>
      <c r="K33" s="59">
        <v>34</v>
      </c>
      <c r="L33" s="61">
        <v>1</v>
      </c>
      <c r="M33" s="62">
        <v>7</v>
      </c>
      <c r="N33" s="63">
        <v>36</v>
      </c>
      <c r="O33" s="64">
        <v>5</v>
      </c>
      <c r="P33" s="64">
        <v>6</v>
      </c>
      <c r="Q33" s="64">
        <v>6</v>
      </c>
      <c r="R33" s="55">
        <v>53</v>
      </c>
      <c r="S33" s="64">
        <v>1</v>
      </c>
      <c r="T33" s="84">
        <v>13</v>
      </c>
    </row>
    <row r="34" spans="1:20" s="33" customFormat="1" x14ac:dyDescent="0.25">
      <c r="A34" s="13" t="s">
        <v>142</v>
      </c>
      <c r="B34" s="352"/>
      <c r="C34" s="317"/>
      <c r="D34" s="57" t="s">
        <v>92</v>
      </c>
      <c r="E34" s="58">
        <v>10</v>
      </c>
      <c r="F34" s="59">
        <v>0</v>
      </c>
      <c r="G34" s="59">
        <v>1</v>
      </c>
      <c r="H34" s="59">
        <v>3</v>
      </c>
      <c r="I34" s="59">
        <v>3</v>
      </c>
      <c r="J34" s="60">
        <v>0</v>
      </c>
      <c r="K34" s="59">
        <v>14</v>
      </c>
      <c r="L34" s="61">
        <v>4</v>
      </c>
      <c r="M34" s="62">
        <v>0</v>
      </c>
      <c r="N34" s="63">
        <v>12</v>
      </c>
      <c r="O34" s="64">
        <v>0</v>
      </c>
      <c r="P34" s="64">
        <v>1</v>
      </c>
      <c r="Q34" s="64">
        <v>4</v>
      </c>
      <c r="R34" s="55">
        <v>17</v>
      </c>
      <c r="S34" s="64">
        <v>5</v>
      </c>
      <c r="T34" s="84">
        <v>0</v>
      </c>
    </row>
    <row r="35" spans="1:20" s="33" customFormat="1" x14ac:dyDescent="0.25">
      <c r="A35" s="13" t="s">
        <v>142</v>
      </c>
      <c r="B35" s="352"/>
      <c r="C35" s="317"/>
      <c r="D35" s="164" t="s">
        <v>93</v>
      </c>
      <c r="E35" s="58">
        <v>5</v>
      </c>
      <c r="F35" s="59">
        <v>0</v>
      </c>
      <c r="G35" s="59">
        <v>0</v>
      </c>
      <c r="H35" s="59">
        <v>0</v>
      </c>
      <c r="I35" s="59">
        <v>0</v>
      </c>
      <c r="J35" s="60">
        <v>0</v>
      </c>
      <c r="K35" s="59">
        <v>5</v>
      </c>
      <c r="L35" s="61">
        <v>0</v>
      </c>
      <c r="M35" s="62">
        <v>0</v>
      </c>
      <c r="N35" s="63">
        <v>6</v>
      </c>
      <c r="O35" s="64">
        <v>0</v>
      </c>
      <c r="P35" s="64">
        <v>0</v>
      </c>
      <c r="Q35" s="64">
        <v>0</v>
      </c>
      <c r="R35" s="55">
        <v>6</v>
      </c>
      <c r="S35" s="64">
        <v>0</v>
      </c>
      <c r="T35" s="84">
        <v>0</v>
      </c>
    </row>
    <row r="36" spans="1:20" s="33" customFormat="1" ht="15.75" thickBot="1" x14ac:dyDescent="0.3">
      <c r="A36" s="66"/>
      <c r="B36" s="352"/>
      <c r="C36" s="318"/>
      <c r="D36" s="165" t="s">
        <v>13</v>
      </c>
      <c r="E36" s="68">
        <f t="shared" ref="E36:T36" si="14">SUM(E31:E35)</f>
        <v>124</v>
      </c>
      <c r="F36" s="69">
        <f t="shared" si="14"/>
        <v>15</v>
      </c>
      <c r="G36" s="69">
        <f t="shared" ref="G36" si="15">SUM(G31:G35)</f>
        <v>15</v>
      </c>
      <c r="H36" s="69">
        <f t="shared" si="14"/>
        <v>26</v>
      </c>
      <c r="I36" s="69">
        <f t="shared" si="14"/>
        <v>22</v>
      </c>
      <c r="J36" s="71">
        <f t="shared" si="14"/>
        <v>4</v>
      </c>
      <c r="K36" s="72">
        <f t="shared" si="14"/>
        <v>180</v>
      </c>
      <c r="L36" s="73">
        <f t="shared" si="14"/>
        <v>19</v>
      </c>
      <c r="M36" s="74">
        <f t="shared" si="14"/>
        <v>21</v>
      </c>
      <c r="N36" s="75">
        <f t="shared" si="14"/>
        <v>191</v>
      </c>
      <c r="O36" s="76">
        <f t="shared" si="14"/>
        <v>18</v>
      </c>
      <c r="P36" s="76">
        <f t="shared" ref="P36" si="16">SUM(P31:P35)</f>
        <v>23</v>
      </c>
      <c r="Q36" s="76">
        <f t="shared" si="14"/>
        <v>37</v>
      </c>
      <c r="R36" s="45">
        <f t="shared" si="14"/>
        <v>269</v>
      </c>
      <c r="S36" s="76">
        <f t="shared" si="14"/>
        <v>27</v>
      </c>
      <c r="T36" s="85">
        <f t="shared" si="14"/>
        <v>34</v>
      </c>
    </row>
    <row r="37" spans="1:20" s="33" customFormat="1" x14ac:dyDescent="0.25">
      <c r="A37" s="13" t="s">
        <v>142</v>
      </c>
      <c r="B37" s="352"/>
      <c r="C37" s="319" t="s">
        <v>57</v>
      </c>
      <c r="D37" s="82" t="s">
        <v>57</v>
      </c>
      <c r="E37" s="48">
        <v>52</v>
      </c>
      <c r="F37" s="49">
        <v>7</v>
      </c>
      <c r="G37" s="49">
        <v>2</v>
      </c>
      <c r="H37" s="49">
        <v>9</v>
      </c>
      <c r="I37" s="49">
        <v>8</v>
      </c>
      <c r="J37" s="50">
        <v>1</v>
      </c>
      <c r="K37" s="51">
        <v>70</v>
      </c>
      <c r="L37" s="52">
        <v>8</v>
      </c>
      <c r="M37" s="53">
        <v>7</v>
      </c>
      <c r="N37" s="54">
        <v>78</v>
      </c>
      <c r="O37" s="55">
        <v>9</v>
      </c>
      <c r="P37" s="55">
        <v>2</v>
      </c>
      <c r="Q37" s="55">
        <v>14</v>
      </c>
      <c r="R37" s="55">
        <v>103</v>
      </c>
      <c r="S37" s="55">
        <v>11</v>
      </c>
      <c r="T37" s="83">
        <v>10</v>
      </c>
    </row>
    <row r="38" spans="1:20" s="33" customFormat="1" x14ac:dyDescent="0.25">
      <c r="A38" s="13" t="s">
        <v>142</v>
      </c>
      <c r="B38" s="352"/>
      <c r="C38" s="320"/>
      <c r="D38" s="57" t="s">
        <v>94</v>
      </c>
      <c r="E38" s="58">
        <v>6</v>
      </c>
      <c r="F38" s="59">
        <v>2</v>
      </c>
      <c r="G38" s="59">
        <v>2</v>
      </c>
      <c r="H38" s="59">
        <v>1</v>
      </c>
      <c r="I38" s="59">
        <v>1</v>
      </c>
      <c r="J38" s="60">
        <v>0</v>
      </c>
      <c r="K38" s="59">
        <v>11</v>
      </c>
      <c r="L38" s="61">
        <v>0</v>
      </c>
      <c r="M38" s="62">
        <v>3</v>
      </c>
      <c r="N38" s="63">
        <v>9</v>
      </c>
      <c r="O38" s="64">
        <v>5</v>
      </c>
      <c r="P38" s="64">
        <v>3</v>
      </c>
      <c r="Q38" s="64">
        <v>1</v>
      </c>
      <c r="R38" s="55">
        <v>18</v>
      </c>
      <c r="S38" s="64">
        <v>0</v>
      </c>
      <c r="T38" s="84">
        <v>3</v>
      </c>
    </row>
    <row r="39" spans="1:20" s="33" customFormat="1" ht="15.75" thickBot="1" x14ac:dyDescent="0.3">
      <c r="A39" s="66"/>
      <c r="B39" s="352"/>
      <c r="C39" s="321"/>
      <c r="D39" s="165" t="s">
        <v>13</v>
      </c>
      <c r="E39" s="68">
        <f t="shared" ref="E39:T39" si="17">SUM(E37:E38)</f>
        <v>58</v>
      </c>
      <c r="F39" s="69">
        <f t="shared" si="17"/>
        <v>9</v>
      </c>
      <c r="G39" s="69">
        <f t="shared" ref="G39" si="18">SUM(G37:G38)</f>
        <v>4</v>
      </c>
      <c r="H39" s="69">
        <f t="shared" si="17"/>
        <v>10</v>
      </c>
      <c r="I39" s="69">
        <f t="shared" si="17"/>
        <v>9</v>
      </c>
      <c r="J39" s="71">
        <f t="shared" si="17"/>
        <v>1</v>
      </c>
      <c r="K39" s="72">
        <f t="shared" si="17"/>
        <v>81</v>
      </c>
      <c r="L39" s="73">
        <f t="shared" si="17"/>
        <v>8</v>
      </c>
      <c r="M39" s="74">
        <f t="shared" si="17"/>
        <v>10</v>
      </c>
      <c r="N39" s="75">
        <f t="shared" si="17"/>
        <v>87</v>
      </c>
      <c r="O39" s="76">
        <f t="shared" si="17"/>
        <v>14</v>
      </c>
      <c r="P39" s="76">
        <f t="shared" ref="P39" si="19">SUM(P37:P38)</f>
        <v>5</v>
      </c>
      <c r="Q39" s="76">
        <f t="shared" si="17"/>
        <v>15</v>
      </c>
      <c r="R39" s="45">
        <f t="shared" si="17"/>
        <v>121</v>
      </c>
      <c r="S39" s="76">
        <f t="shared" si="17"/>
        <v>11</v>
      </c>
      <c r="T39" s="85">
        <f t="shared" si="17"/>
        <v>13</v>
      </c>
    </row>
    <row r="40" spans="1:20" s="33" customFormat="1" ht="15.75" thickBot="1" x14ac:dyDescent="0.3">
      <c r="A40" s="13" t="s">
        <v>142</v>
      </c>
      <c r="B40" s="352"/>
      <c r="C40" s="79" t="s">
        <v>95</v>
      </c>
      <c r="D40" s="80" t="s">
        <v>95</v>
      </c>
      <c r="E40" s="68">
        <v>46</v>
      </c>
      <c r="F40" s="69">
        <v>2</v>
      </c>
      <c r="G40" s="69">
        <v>5</v>
      </c>
      <c r="H40" s="69">
        <v>5</v>
      </c>
      <c r="I40" s="69">
        <v>4</v>
      </c>
      <c r="J40" s="71">
        <v>1</v>
      </c>
      <c r="K40" s="81">
        <v>58</v>
      </c>
      <c r="L40" s="73">
        <v>2</v>
      </c>
      <c r="M40" s="74">
        <v>7</v>
      </c>
      <c r="N40" s="75">
        <v>75</v>
      </c>
      <c r="O40" s="76">
        <v>6</v>
      </c>
      <c r="P40" s="76">
        <v>8</v>
      </c>
      <c r="Q40" s="76">
        <v>7</v>
      </c>
      <c r="R40" s="45">
        <v>96</v>
      </c>
      <c r="S40" s="76">
        <v>2</v>
      </c>
      <c r="T40" s="85">
        <v>9</v>
      </c>
    </row>
    <row r="41" spans="1:20" s="33" customFormat="1" x14ac:dyDescent="0.25">
      <c r="A41" s="13" t="s">
        <v>142</v>
      </c>
      <c r="B41" s="352"/>
      <c r="C41" s="319" t="s">
        <v>58</v>
      </c>
      <c r="D41" s="82" t="s">
        <v>96</v>
      </c>
      <c r="E41" s="48">
        <v>0</v>
      </c>
      <c r="F41" s="49">
        <v>0</v>
      </c>
      <c r="G41" s="49">
        <v>1</v>
      </c>
      <c r="H41" s="49">
        <v>0</v>
      </c>
      <c r="I41" s="49">
        <v>0</v>
      </c>
      <c r="J41" s="50">
        <v>0</v>
      </c>
      <c r="K41" s="51">
        <v>1</v>
      </c>
      <c r="L41" s="52">
        <v>0</v>
      </c>
      <c r="M41" s="53">
        <v>0</v>
      </c>
      <c r="N41" s="54">
        <v>0</v>
      </c>
      <c r="O41" s="55">
        <v>0</v>
      </c>
      <c r="P41" s="55">
        <v>2</v>
      </c>
      <c r="Q41" s="55">
        <v>0</v>
      </c>
      <c r="R41" s="55">
        <v>2</v>
      </c>
      <c r="S41" s="55">
        <v>0</v>
      </c>
      <c r="T41" s="83">
        <v>0</v>
      </c>
    </row>
    <row r="42" spans="1:20" s="33" customFormat="1" x14ac:dyDescent="0.25">
      <c r="A42" s="13" t="s">
        <v>142</v>
      </c>
      <c r="B42" s="352"/>
      <c r="C42" s="320"/>
      <c r="D42" s="57" t="s">
        <v>58</v>
      </c>
      <c r="E42" s="58">
        <v>48</v>
      </c>
      <c r="F42" s="59">
        <v>4</v>
      </c>
      <c r="G42" s="59">
        <v>2</v>
      </c>
      <c r="H42" s="59">
        <v>5</v>
      </c>
      <c r="I42" s="59">
        <v>3</v>
      </c>
      <c r="J42" s="60">
        <v>2</v>
      </c>
      <c r="K42" s="59">
        <v>59</v>
      </c>
      <c r="L42" s="61">
        <v>2</v>
      </c>
      <c r="M42" s="62">
        <v>9</v>
      </c>
      <c r="N42" s="63">
        <v>81</v>
      </c>
      <c r="O42" s="64">
        <v>15</v>
      </c>
      <c r="P42" s="64">
        <v>3</v>
      </c>
      <c r="Q42" s="64">
        <v>9</v>
      </c>
      <c r="R42" s="55">
        <v>108</v>
      </c>
      <c r="S42" s="64">
        <v>3</v>
      </c>
      <c r="T42" s="84">
        <v>15</v>
      </c>
    </row>
    <row r="43" spans="1:20" s="33" customFormat="1" ht="15.75" thickBot="1" x14ac:dyDescent="0.3">
      <c r="A43" s="66"/>
      <c r="B43" s="352"/>
      <c r="C43" s="321"/>
      <c r="D43" s="165" t="s">
        <v>13</v>
      </c>
      <c r="E43" s="68">
        <f t="shared" ref="E43:T43" si="20">SUM(E41:E42)</f>
        <v>48</v>
      </c>
      <c r="F43" s="69">
        <f t="shared" si="20"/>
        <v>4</v>
      </c>
      <c r="G43" s="69">
        <f t="shared" ref="G43" si="21">SUM(G41:G42)</f>
        <v>3</v>
      </c>
      <c r="H43" s="69">
        <f t="shared" si="20"/>
        <v>5</v>
      </c>
      <c r="I43" s="69">
        <f t="shared" si="20"/>
        <v>3</v>
      </c>
      <c r="J43" s="71">
        <f t="shared" si="20"/>
        <v>2</v>
      </c>
      <c r="K43" s="72">
        <f t="shared" si="20"/>
        <v>60</v>
      </c>
      <c r="L43" s="73">
        <f t="shared" si="20"/>
        <v>2</v>
      </c>
      <c r="M43" s="74">
        <f t="shared" si="20"/>
        <v>9</v>
      </c>
      <c r="N43" s="75">
        <f t="shared" si="20"/>
        <v>81</v>
      </c>
      <c r="O43" s="76">
        <f t="shared" si="20"/>
        <v>15</v>
      </c>
      <c r="P43" s="76">
        <f t="shared" ref="P43" si="22">SUM(P41:P42)</f>
        <v>5</v>
      </c>
      <c r="Q43" s="76">
        <f t="shared" si="20"/>
        <v>9</v>
      </c>
      <c r="R43" s="45">
        <f t="shared" si="20"/>
        <v>110</v>
      </c>
      <c r="S43" s="76">
        <f t="shared" si="20"/>
        <v>3</v>
      </c>
      <c r="T43" s="85">
        <f t="shared" si="20"/>
        <v>15</v>
      </c>
    </row>
    <row r="44" spans="1:20" s="33" customFormat="1" ht="15.75" thickBot="1" x14ac:dyDescent="0.3">
      <c r="A44" s="13" t="s">
        <v>142</v>
      </c>
      <c r="B44" s="352"/>
      <c r="C44" s="302" t="s">
        <v>59</v>
      </c>
      <c r="D44" s="166" t="s">
        <v>59</v>
      </c>
      <c r="E44" s="88">
        <v>60</v>
      </c>
      <c r="F44" s="89">
        <v>14</v>
      </c>
      <c r="G44" s="89">
        <v>1</v>
      </c>
      <c r="H44" s="89">
        <v>4</v>
      </c>
      <c r="I44" s="89">
        <v>4</v>
      </c>
      <c r="J44" s="90">
        <v>0</v>
      </c>
      <c r="K44" s="167">
        <v>79</v>
      </c>
      <c r="L44" s="91">
        <v>4</v>
      </c>
      <c r="M44" s="92">
        <v>2</v>
      </c>
      <c r="N44" s="93">
        <v>88</v>
      </c>
      <c r="O44" s="94">
        <v>21</v>
      </c>
      <c r="P44" s="94">
        <v>2</v>
      </c>
      <c r="Q44" s="94">
        <v>6</v>
      </c>
      <c r="R44" s="95">
        <v>117</v>
      </c>
      <c r="S44" s="94">
        <v>6</v>
      </c>
      <c r="T44" s="96">
        <v>4</v>
      </c>
    </row>
    <row r="45" spans="1:20" s="33" customFormat="1" x14ac:dyDescent="0.25">
      <c r="B45" s="352"/>
      <c r="C45" s="354" t="s">
        <v>99</v>
      </c>
      <c r="D45" s="355"/>
      <c r="E45" s="97">
        <f t="shared" ref="E45:T45" si="23">E44+E43+E40+E39+E36</f>
        <v>336</v>
      </c>
      <c r="F45" s="98">
        <f t="shared" si="23"/>
        <v>44</v>
      </c>
      <c r="G45" s="98">
        <f t="shared" si="23"/>
        <v>28</v>
      </c>
      <c r="H45" s="98">
        <f t="shared" si="23"/>
        <v>50</v>
      </c>
      <c r="I45" s="98">
        <f t="shared" si="23"/>
        <v>42</v>
      </c>
      <c r="J45" s="98">
        <f t="shared" si="23"/>
        <v>8</v>
      </c>
      <c r="K45" s="98">
        <f t="shared" si="23"/>
        <v>458</v>
      </c>
      <c r="L45" s="98">
        <f t="shared" si="23"/>
        <v>35</v>
      </c>
      <c r="M45" s="99">
        <f t="shared" si="23"/>
        <v>49</v>
      </c>
      <c r="N45" s="97">
        <f t="shared" si="23"/>
        <v>522</v>
      </c>
      <c r="O45" s="98">
        <f t="shared" si="23"/>
        <v>74</v>
      </c>
      <c r="P45" s="98">
        <f t="shared" si="23"/>
        <v>43</v>
      </c>
      <c r="Q45" s="98">
        <f t="shared" si="23"/>
        <v>74</v>
      </c>
      <c r="R45" s="98">
        <f t="shared" si="23"/>
        <v>713</v>
      </c>
      <c r="S45" s="98">
        <f t="shared" si="23"/>
        <v>49</v>
      </c>
      <c r="T45" s="99">
        <f t="shared" si="23"/>
        <v>75</v>
      </c>
    </row>
    <row r="46" spans="1:20" s="33" customFormat="1" ht="15.75" thickBot="1" x14ac:dyDescent="0.3">
      <c r="B46" s="353"/>
      <c r="C46" s="324" t="s">
        <v>100</v>
      </c>
      <c r="D46" s="325"/>
      <c r="E46" s="263">
        <f>IF(ISERROR(E45/($E45+$F45+$G45+$H45)),0,(E45/($E45+$F45+$G45+$H45)))</f>
        <v>0.73362445414847166</v>
      </c>
      <c r="F46" s="265">
        <f t="shared" ref="F46:G46" si="24">IF(ISERROR(F45/($E45+$F45+$G45+$H45)),0,(F45/($E45+$F45+$G45+$H45)))</f>
        <v>9.606986899563319E-2</v>
      </c>
      <c r="G46" s="265">
        <f t="shared" si="24"/>
        <v>6.1135371179039298E-2</v>
      </c>
      <c r="H46" s="264">
        <f>IF(1-E46-F46-G46=1,IF(H45=0,0,1),1-E46-F46-G46)</f>
        <v>0.10917030567685584</v>
      </c>
      <c r="I46" s="265">
        <f>IF(ISERROR(I45/H45),0,(I45/H45))</f>
        <v>0.84</v>
      </c>
      <c r="J46" s="265">
        <f>IF(1-I46,IF(J45=0,0,1),1-I46)</f>
        <v>1</v>
      </c>
      <c r="K46" s="265"/>
      <c r="L46" s="265">
        <f>IF(ISERROR(L45/K45),0,(L45/K45))</f>
        <v>7.6419213973799124E-2</v>
      </c>
      <c r="M46" s="266">
        <f>IF(ISERROR(M45/K45),0,(M45/K45))</f>
        <v>0.10698689956331878</v>
      </c>
      <c r="N46" s="263">
        <f>IF(ISERROR(N45/R45),0,(N45/R45))</f>
        <v>0.73211781206171112</v>
      </c>
      <c r="O46" s="265">
        <f>IF(ISERROR(O45/R45),0,(O45/R45))</f>
        <v>0.10378681626928471</v>
      </c>
      <c r="P46" s="265">
        <f>IF(ISERROR(P45/R45),0,(P45/R45))</f>
        <v>6.0308555399719493E-2</v>
      </c>
      <c r="Q46" s="265">
        <f>IF(1-N46-O46-P46=1,IF(Q45=0,0,1),1-N46-O46-P46)</f>
        <v>0.10378681626928468</v>
      </c>
      <c r="R46" s="265"/>
      <c r="S46" s="265">
        <f>IF(ISERROR(S45/R45),0,(S45/R45))</f>
        <v>6.8723702664796632E-2</v>
      </c>
      <c r="T46" s="267">
        <f>IF(ISERROR(T45/R45),0,(T45/R45))</f>
        <v>0.10518934081346423</v>
      </c>
    </row>
    <row r="47" spans="1:20" x14ac:dyDescent="0.25">
      <c r="A47" s="33" t="s">
        <v>142</v>
      </c>
      <c r="B47" s="33"/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</row>
  </sheetData>
  <sheetProtection formatCells="0" formatColumns="0" formatRows="0" insertColumns="0" insertRows="0" insertHyperlinks="0" deleteColumns="0" deleteRows="0" sort="0" autoFilter="0" pivotTables="0"/>
  <mergeCells count="50">
    <mergeCell ref="R5:R6"/>
    <mergeCell ref="K5:K6"/>
    <mergeCell ref="L5:M5"/>
    <mergeCell ref="N5:N6"/>
    <mergeCell ref="O5:O6"/>
    <mergeCell ref="Q5:Q6"/>
    <mergeCell ref="P5:P6"/>
    <mergeCell ref="S5:T5"/>
    <mergeCell ref="B8:B23"/>
    <mergeCell ref="C8:C13"/>
    <mergeCell ref="C14:C16"/>
    <mergeCell ref="C18:C20"/>
    <mergeCell ref="C22:D22"/>
    <mergeCell ref="C23:D23"/>
    <mergeCell ref="I5:J5"/>
    <mergeCell ref="B4:B7"/>
    <mergeCell ref="C4:C7"/>
    <mergeCell ref="D4:D7"/>
    <mergeCell ref="E4:M4"/>
    <mergeCell ref="N4:T4"/>
    <mergeCell ref="E5:E6"/>
    <mergeCell ref="F5:F6"/>
    <mergeCell ref="H5:H6"/>
    <mergeCell ref="B2:I2"/>
    <mergeCell ref="B25:I25"/>
    <mergeCell ref="B27:B30"/>
    <mergeCell ref="C27:C30"/>
    <mergeCell ref="D27:D30"/>
    <mergeCell ref="E27:M27"/>
    <mergeCell ref="G5:G6"/>
    <mergeCell ref="N27:T27"/>
    <mergeCell ref="E28:E29"/>
    <mergeCell ref="F28:F29"/>
    <mergeCell ref="H28:H29"/>
    <mergeCell ref="I28:J28"/>
    <mergeCell ref="K28:K29"/>
    <mergeCell ref="L28:M28"/>
    <mergeCell ref="N28:N29"/>
    <mergeCell ref="O28:O29"/>
    <mergeCell ref="Q28:Q29"/>
    <mergeCell ref="R28:R29"/>
    <mergeCell ref="S28:T28"/>
    <mergeCell ref="G28:G29"/>
    <mergeCell ref="P28:P29"/>
    <mergeCell ref="B31:B46"/>
    <mergeCell ref="C31:C36"/>
    <mergeCell ref="C37:C39"/>
    <mergeCell ref="C41:C43"/>
    <mergeCell ref="C45:D45"/>
    <mergeCell ref="C46:D46"/>
  </mergeCells>
  <pageMargins left="0.19685039370078741" right="0.19685039370078741" top="0.31496062992125984" bottom="0.31496062992125984" header="0" footer="0.23622047244094491"/>
  <pageSetup paperSize="9" scale="63" orientation="landscape" r:id="rId1"/>
  <headerFooter>
    <oddFooter>&amp;R&amp;8Page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7"/>
  <sheetViews>
    <sheetView zoomScaleNormal="100" workbookViewId="0">
      <selection activeCell="E8" sqref="E8"/>
    </sheetView>
  </sheetViews>
  <sheetFormatPr defaultRowHeight="15" x14ac:dyDescent="0.25"/>
  <cols>
    <col min="1" max="1" width="4.7109375" customWidth="1"/>
    <col min="2" max="2" width="5.5703125" customWidth="1"/>
    <col min="3" max="3" width="25.42578125" customWidth="1"/>
    <col min="4" max="4" width="23.42578125" customWidth="1"/>
    <col min="5" max="5" width="7.7109375" customWidth="1"/>
    <col min="6" max="6" width="7.28515625" customWidth="1"/>
    <col min="7" max="7" width="11.7109375" customWidth="1"/>
    <col min="8" max="8" width="6.85546875" customWidth="1"/>
    <col min="9" max="10" width="10.85546875" customWidth="1"/>
    <col min="11" max="11" width="6.140625" customWidth="1"/>
    <col min="12" max="13" width="16.85546875" customWidth="1"/>
    <col min="14" max="14" width="7.7109375" customWidth="1"/>
    <col min="15" max="15" width="8.140625" customWidth="1"/>
    <col min="16" max="16" width="11.7109375" customWidth="1"/>
    <col min="17" max="17" width="7.85546875" customWidth="1"/>
    <col min="18" max="18" width="6.5703125" customWidth="1"/>
    <col min="19" max="19" width="15.85546875" customWidth="1"/>
    <col min="20" max="20" width="16" customWidth="1"/>
  </cols>
  <sheetData>
    <row r="1" spans="1:20" s="1" customFormat="1" ht="15.75" thickBot="1" x14ac:dyDescent="0.3">
      <c r="B1" s="2"/>
      <c r="C1" s="3"/>
      <c r="D1" s="3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 s="33" customFormat="1" ht="27" customHeight="1" thickBot="1" x14ac:dyDescent="0.3">
      <c r="B2" s="340" t="s">
        <v>135</v>
      </c>
      <c r="C2" s="341"/>
      <c r="D2" s="341"/>
      <c r="E2" s="341"/>
      <c r="F2" s="341"/>
      <c r="G2" s="341"/>
      <c r="H2" s="341"/>
      <c r="I2" s="341"/>
      <c r="J2" s="25"/>
      <c r="K2" s="25"/>
      <c r="L2" s="25" t="s">
        <v>140</v>
      </c>
      <c r="M2" s="25"/>
      <c r="N2" s="25"/>
      <c r="O2" s="25"/>
      <c r="P2" s="297"/>
      <c r="Q2" s="34"/>
      <c r="R2" s="25" t="s">
        <v>104</v>
      </c>
      <c r="S2" s="25"/>
      <c r="T2" s="26" t="s">
        <v>141</v>
      </c>
    </row>
    <row r="3" spans="1:20" s="33" customFormat="1" ht="15.75" thickBot="1" x14ac:dyDescent="0.3"/>
    <row r="4" spans="1:20" s="33" customFormat="1" ht="15" customHeight="1" thickBot="1" x14ac:dyDescent="0.3">
      <c r="B4" s="328" t="s">
        <v>0</v>
      </c>
      <c r="C4" s="328" t="s">
        <v>97</v>
      </c>
      <c r="D4" s="328" t="s">
        <v>98</v>
      </c>
      <c r="E4" s="331" t="s">
        <v>114</v>
      </c>
      <c r="F4" s="331"/>
      <c r="G4" s="331"/>
      <c r="H4" s="331"/>
      <c r="I4" s="331"/>
      <c r="J4" s="331"/>
      <c r="K4" s="331"/>
      <c r="L4" s="331"/>
      <c r="M4" s="331"/>
      <c r="N4" s="332" t="s">
        <v>115</v>
      </c>
      <c r="O4" s="331"/>
      <c r="P4" s="331"/>
      <c r="Q4" s="331"/>
      <c r="R4" s="331"/>
      <c r="S4" s="331"/>
      <c r="T4" s="331"/>
    </row>
    <row r="5" spans="1:20" s="33" customFormat="1" ht="15" customHeight="1" x14ac:dyDescent="0.25">
      <c r="B5" s="329"/>
      <c r="C5" s="329"/>
      <c r="D5" s="329"/>
      <c r="E5" s="333" t="s">
        <v>1</v>
      </c>
      <c r="F5" s="334" t="s">
        <v>2</v>
      </c>
      <c r="G5" s="338" t="s">
        <v>129</v>
      </c>
      <c r="H5" s="334" t="s">
        <v>3</v>
      </c>
      <c r="I5" s="326" t="s">
        <v>6</v>
      </c>
      <c r="J5" s="327"/>
      <c r="K5" s="335" t="s">
        <v>139</v>
      </c>
      <c r="L5" s="312" t="s">
        <v>6</v>
      </c>
      <c r="M5" s="313"/>
      <c r="N5" s="337" t="s">
        <v>1</v>
      </c>
      <c r="O5" s="334" t="s">
        <v>2</v>
      </c>
      <c r="P5" s="338" t="s">
        <v>129</v>
      </c>
      <c r="Q5" s="334" t="s">
        <v>3</v>
      </c>
      <c r="R5" s="335" t="s">
        <v>117</v>
      </c>
      <c r="S5" s="312" t="s">
        <v>6</v>
      </c>
      <c r="T5" s="313"/>
    </row>
    <row r="6" spans="1:20" s="104" customFormat="1" ht="96" customHeight="1" thickBot="1" x14ac:dyDescent="0.3">
      <c r="A6" s="168"/>
      <c r="B6" s="329"/>
      <c r="C6" s="329"/>
      <c r="D6" s="329"/>
      <c r="E6" s="333"/>
      <c r="F6" s="334"/>
      <c r="G6" s="339"/>
      <c r="H6" s="334"/>
      <c r="I6" s="299" t="s">
        <v>4</v>
      </c>
      <c r="J6" s="300" t="s">
        <v>5</v>
      </c>
      <c r="K6" s="336"/>
      <c r="L6" s="29" t="s">
        <v>7</v>
      </c>
      <c r="M6" s="30" t="s">
        <v>8</v>
      </c>
      <c r="N6" s="337"/>
      <c r="O6" s="334"/>
      <c r="P6" s="339"/>
      <c r="Q6" s="334"/>
      <c r="R6" s="336"/>
      <c r="S6" s="29" t="s">
        <v>122</v>
      </c>
      <c r="T6" s="30" t="s">
        <v>123</v>
      </c>
    </row>
    <row r="7" spans="1:20" s="104" customFormat="1" ht="15" customHeight="1" thickBot="1" x14ac:dyDescent="0.3">
      <c r="B7" s="330"/>
      <c r="C7" s="330"/>
      <c r="D7" s="330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2">
        <v>8</v>
      </c>
      <c r="M7" s="308">
        <v>9</v>
      </c>
      <c r="N7" s="309">
        <v>10</v>
      </c>
      <c r="O7" s="32">
        <v>11</v>
      </c>
      <c r="P7" s="32">
        <v>12</v>
      </c>
      <c r="Q7" s="32">
        <v>13</v>
      </c>
      <c r="R7" s="32">
        <v>14</v>
      </c>
      <c r="S7" s="32">
        <v>15</v>
      </c>
      <c r="T7" s="308">
        <v>16</v>
      </c>
    </row>
    <row r="8" spans="1:20" s="33" customFormat="1" ht="15.75" thickBot="1" x14ac:dyDescent="0.3">
      <c r="A8" s="13" t="s">
        <v>142</v>
      </c>
      <c r="B8" s="356" t="s">
        <v>24</v>
      </c>
      <c r="C8" s="301" t="s">
        <v>25</v>
      </c>
      <c r="D8" s="36" t="s">
        <v>25</v>
      </c>
      <c r="E8" s="37">
        <v>1</v>
      </c>
      <c r="F8" s="38">
        <v>0</v>
      </c>
      <c r="G8" s="38">
        <v>0</v>
      </c>
      <c r="H8" s="38">
        <v>0</v>
      </c>
      <c r="I8" s="38">
        <v>0</v>
      </c>
      <c r="J8" s="39">
        <v>0</v>
      </c>
      <c r="K8" s="40">
        <v>1</v>
      </c>
      <c r="L8" s="41">
        <v>0</v>
      </c>
      <c r="M8" s="42">
        <v>0</v>
      </c>
      <c r="N8" s="43">
        <v>2</v>
      </c>
      <c r="O8" s="44">
        <v>0</v>
      </c>
      <c r="P8" s="44">
        <v>0</v>
      </c>
      <c r="Q8" s="44">
        <v>0</v>
      </c>
      <c r="R8" s="45">
        <v>2</v>
      </c>
      <c r="S8" s="44">
        <v>0</v>
      </c>
      <c r="T8" s="46">
        <v>0</v>
      </c>
    </row>
    <row r="9" spans="1:20" s="33" customFormat="1" ht="15.75" thickBot="1" x14ac:dyDescent="0.3">
      <c r="A9" s="13" t="s">
        <v>142</v>
      </c>
      <c r="B9" s="352"/>
      <c r="C9" s="169" t="s">
        <v>26</v>
      </c>
      <c r="D9" s="86" t="s">
        <v>26</v>
      </c>
      <c r="E9" s="37">
        <v>4</v>
      </c>
      <c r="F9" s="38">
        <v>0</v>
      </c>
      <c r="G9" s="38">
        <v>0</v>
      </c>
      <c r="H9" s="38">
        <v>0</v>
      </c>
      <c r="I9" s="38">
        <v>0</v>
      </c>
      <c r="J9" s="39">
        <v>0</v>
      </c>
      <c r="K9" s="81">
        <v>4</v>
      </c>
      <c r="L9" s="41">
        <v>0</v>
      </c>
      <c r="M9" s="42">
        <v>0</v>
      </c>
      <c r="N9" s="43">
        <v>8</v>
      </c>
      <c r="O9" s="44">
        <v>0</v>
      </c>
      <c r="P9" s="44">
        <v>0</v>
      </c>
      <c r="Q9" s="44">
        <v>0</v>
      </c>
      <c r="R9" s="77">
        <v>8</v>
      </c>
      <c r="S9" s="44">
        <v>0</v>
      </c>
      <c r="T9" s="46">
        <v>0</v>
      </c>
    </row>
    <row r="10" spans="1:20" s="33" customFormat="1" x14ac:dyDescent="0.25">
      <c r="A10" s="13" t="s">
        <v>142</v>
      </c>
      <c r="B10" s="352"/>
      <c r="C10" s="357" t="s">
        <v>27</v>
      </c>
      <c r="D10" s="82" t="s">
        <v>27</v>
      </c>
      <c r="E10" s="48">
        <v>9</v>
      </c>
      <c r="F10" s="49">
        <v>4</v>
      </c>
      <c r="G10" s="49">
        <v>2</v>
      </c>
      <c r="H10" s="49">
        <v>3</v>
      </c>
      <c r="I10" s="49">
        <v>3</v>
      </c>
      <c r="J10" s="50">
        <v>0</v>
      </c>
      <c r="K10" s="51">
        <v>18</v>
      </c>
      <c r="L10" s="52">
        <v>3</v>
      </c>
      <c r="M10" s="53">
        <v>0</v>
      </c>
      <c r="N10" s="54">
        <v>13</v>
      </c>
      <c r="O10" s="55">
        <v>4</v>
      </c>
      <c r="P10" s="55">
        <v>3</v>
      </c>
      <c r="Q10" s="55">
        <v>5</v>
      </c>
      <c r="R10" s="64">
        <v>25</v>
      </c>
      <c r="S10" s="55">
        <v>5</v>
      </c>
      <c r="T10" s="56">
        <v>0</v>
      </c>
    </row>
    <row r="11" spans="1:20" s="33" customFormat="1" x14ac:dyDescent="0.25">
      <c r="A11" s="13" t="s">
        <v>142</v>
      </c>
      <c r="B11" s="352"/>
      <c r="C11" s="317"/>
      <c r="D11" s="57" t="s">
        <v>72</v>
      </c>
      <c r="E11" s="58">
        <v>0</v>
      </c>
      <c r="F11" s="59">
        <v>0</v>
      </c>
      <c r="G11" s="59">
        <v>1</v>
      </c>
      <c r="H11" s="59">
        <v>0</v>
      </c>
      <c r="I11" s="59">
        <v>0</v>
      </c>
      <c r="J11" s="60">
        <v>0</v>
      </c>
      <c r="K11" s="59">
        <v>1</v>
      </c>
      <c r="L11" s="61">
        <v>0</v>
      </c>
      <c r="M11" s="62">
        <v>0</v>
      </c>
      <c r="N11" s="63">
        <v>0</v>
      </c>
      <c r="O11" s="64">
        <v>0</v>
      </c>
      <c r="P11" s="64">
        <v>2</v>
      </c>
      <c r="Q11" s="64">
        <v>0</v>
      </c>
      <c r="R11" s="55">
        <v>2</v>
      </c>
      <c r="S11" s="64">
        <v>0</v>
      </c>
      <c r="T11" s="65">
        <v>0</v>
      </c>
    </row>
    <row r="12" spans="1:20" s="33" customFormat="1" ht="15.75" thickBot="1" x14ac:dyDescent="0.3">
      <c r="A12" s="66"/>
      <c r="B12" s="352"/>
      <c r="C12" s="318"/>
      <c r="D12" s="67" t="s">
        <v>13</v>
      </c>
      <c r="E12" s="68">
        <f t="shared" ref="E12:T12" si="0">SUM(E10:E11)</f>
        <v>9</v>
      </c>
      <c r="F12" s="69">
        <f t="shared" si="0"/>
        <v>4</v>
      </c>
      <c r="G12" s="69">
        <f t="shared" ref="G12" si="1">SUM(G10:G11)</f>
        <v>3</v>
      </c>
      <c r="H12" s="69">
        <f t="shared" si="0"/>
        <v>3</v>
      </c>
      <c r="I12" s="69">
        <f t="shared" si="0"/>
        <v>3</v>
      </c>
      <c r="J12" s="71">
        <f t="shared" si="0"/>
        <v>0</v>
      </c>
      <c r="K12" s="72">
        <f t="shared" si="0"/>
        <v>19</v>
      </c>
      <c r="L12" s="73">
        <f t="shared" si="0"/>
        <v>3</v>
      </c>
      <c r="M12" s="74">
        <f t="shared" si="0"/>
        <v>0</v>
      </c>
      <c r="N12" s="75">
        <f t="shared" si="0"/>
        <v>13</v>
      </c>
      <c r="O12" s="76">
        <f t="shared" si="0"/>
        <v>4</v>
      </c>
      <c r="P12" s="76">
        <f t="shared" ref="P12" si="2">SUM(P10:P11)</f>
        <v>5</v>
      </c>
      <c r="Q12" s="76">
        <f t="shared" si="0"/>
        <v>5</v>
      </c>
      <c r="R12" s="45">
        <f t="shared" si="0"/>
        <v>27</v>
      </c>
      <c r="S12" s="76">
        <f t="shared" si="0"/>
        <v>5</v>
      </c>
      <c r="T12" s="78">
        <f t="shared" si="0"/>
        <v>0</v>
      </c>
    </row>
    <row r="13" spans="1:20" s="33" customFormat="1" x14ac:dyDescent="0.25">
      <c r="A13" s="13" t="s">
        <v>142</v>
      </c>
      <c r="B13" s="352"/>
      <c r="C13" s="319" t="s">
        <v>28</v>
      </c>
      <c r="D13" s="170" t="s">
        <v>28</v>
      </c>
      <c r="E13" s="48">
        <v>11</v>
      </c>
      <c r="F13" s="49">
        <v>0</v>
      </c>
      <c r="G13" s="49">
        <v>3</v>
      </c>
      <c r="H13" s="49">
        <v>1</v>
      </c>
      <c r="I13" s="49">
        <v>1</v>
      </c>
      <c r="J13" s="50">
        <v>0</v>
      </c>
      <c r="K13" s="51">
        <v>15</v>
      </c>
      <c r="L13" s="52">
        <v>1</v>
      </c>
      <c r="M13" s="53">
        <v>0</v>
      </c>
      <c r="N13" s="54">
        <v>18</v>
      </c>
      <c r="O13" s="55">
        <v>0</v>
      </c>
      <c r="P13" s="55">
        <v>5</v>
      </c>
      <c r="Q13" s="55">
        <v>2</v>
      </c>
      <c r="R13" s="55">
        <v>25</v>
      </c>
      <c r="S13" s="55">
        <v>2</v>
      </c>
      <c r="T13" s="56">
        <v>0</v>
      </c>
    </row>
    <row r="14" spans="1:20" s="33" customFormat="1" x14ac:dyDescent="0.25">
      <c r="A14" s="13" t="s">
        <v>142</v>
      </c>
      <c r="B14" s="352"/>
      <c r="C14" s="320"/>
      <c r="D14" s="57" t="s">
        <v>73</v>
      </c>
      <c r="E14" s="58">
        <v>2</v>
      </c>
      <c r="F14" s="59">
        <v>0</v>
      </c>
      <c r="G14" s="59">
        <v>0</v>
      </c>
      <c r="H14" s="59">
        <v>0</v>
      </c>
      <c r="I14" s="59">
        <v>0</v>
      </c>
      <c r="J14" s="60">
        <v>0</v>
      </c>
      <c r="K14" s="59">
        <v>2</v>
      </c>
      <c r="L14" s="61">
        <v>0</v>
      </c>
      <c r="M14" s="62">
        <v>0</v>
      </c>
      <c r="N14" s="63">
        <v>2</v>
      </c>
      <c r="O14" s="64">
        <v>0</v>
      </c>
      <c r="P14" s="64">
        <v>0</v>
      </c>
      <c r="Q14" s="64">
        <v>0</v>
      </c>
      <c r="R14" s="55">
        <v>2</v>
      </c>
      <c r="S14" s="64">
        <v>0</v>
      </c>
      <c r="T14" s="65">
        <v>0</v>
      </c>
    </row>
    <row r="15" spans="1:20" s="33" customFormat="1" ht="15.75" thickBot="1" x14ac:dyDescent="0.3">
      <c r="A15" s="66"/>
      <c r="B15" s="352"/>
      <c r="C15" s="320"/>
      <c r="D15" s="87" t="s">
        <v>13</v>
      </c>
      <c r="E15" s="88">
        <f t="shared" ref="E15:T15" si="3">SUM(E13:E14)</f>
        <v>13</v>
      </c>
      <c r="F15" s="89">
        <f t="shared" si="3"/>
        <v>0</v>
      </c>
      <c r="G15" s="89">
        <f t="shared" ref="G15" si="4">SUM(G13:G14)</f>
        <v>3</v>
      </c>
      <c r="H15" s="89">
        <f t="shared" si="3"/>
        <v>1</v>
      </c>
      <c r="I15" s="89">
        <f t="shared" si="3"/>
        <v>1</v>
      </c>
      <c r="J15" s="90">
        <f t="shared" si="3"/>
        <v>0</v>
      </c>
      <c r="K15" s="69">
        <f t="shared" si="3"/>
        <v>17</v>
      </c>
      <c r="L15" s="91">
        <f t="shared" si="3"/>
        <v>1</v>
      </c>
      <c r="M15" s="92">
        <f t="shared" si="3"/>
        <v>0</v>
      </c>
      <c r="N15" s="93">
        <f t="shared" si="3"/>
        <v>20</v>
      </c>
      <c r="O15" s="94">
        <f t="shared" si="3"/>
        <v>0</v>
      </c>
      <c r="P15" s="94">
        <f t="shared" ref="P15" si="5">SUM(P13:P14)</f>
        <v>5</v>
      </c>
      <c r="Q15" s="94">
        <f t="shared" si="3"/>
        <v>2</v>
      </c>
      <c r="R15" s="95">
        <f t="shared" si="3"/>
        <v>27</v>
      </c>
      <c r="S15" s="94">
        <f t="shared" si="3"/>
        <v>2</v>
      </c>
      <c r="T15" s="171">
        <f t="shared" si="3"/>
        <v>0</v>
      </c>
    </row>
    <row r="16" spans="1:20" s="33" customFormat="1" ht="15.75" thickBot="1" x14ac:dyDescent="0.3">
      <c r="A16" s="13" t="s">
        <v>142</v>
      </c>
      <c r="B16" s="352"/>
      <c r="C16" s="172" t="s">
        <v>29</v>
      </c>
      <c r="D16" s="173" t="s">
        <v>29</v>
      </c>
      <c r="E16" s="174">
        <v>0</v>
      </c>
      <c r="F16" s="175">
        <v>1</v>
      </c>
      <c r="G16" s="175">
        <v>1</v>
      </c>
      <c r="H16" s="175">
        <v>1</v>
      </c>
      <c r="I16" s="175">
        <v>1</v>
      </c>
      <c r="J16" s="175">
        <v>0</v>
      </c>
      <c r="K16" s="175">
        <v>3</v>
      </c>
      <c r="L16" s="175">
        <v>1</v>
      </c>
      <c r="M16" s="176">
        <v>0</v>
      </c>
      <c r="N16" s="174">
        <v>0</v>
      </c>
      <c r="O16" s="175">
        <v>1</v>
      </c>
      <c r="P16" s="175">
        <v>1</v>
      </c>
      <c r="Q16" s="175">
        <v>1</v>
      </c>
      <c r="R16" s="175">
        <v>3</v>
      </c>
      <c r="S16" s="175">
        <v>1</v>
      </c>
      <c r="T16" s="176">
        <v>0</v>
      </c>
    </row>
    <row r="17" spans="1:20" s="33" customFormat="1" ht="16.5" customHeight="1" x14ac:dyDescent="0.25">
      <c r="B17" s="352"/>
      <c r="C17" s="358" t="s">
        <v>99</v>
      </c>
      <c r="D17" s="359"/>
      <c r="E17" s="97">
        <f t="shared" ref="E17:T17" si="6">E16+E15+E12+E9+E8</f>
        <v>27</v>
      </c>
      <c r="F17" s="98">
        <f t="shared" si="6"/>
        <v>5</v>
      </c>
      <c r="G17" s="98">
        <f t="shared" ref="G17" si="7">G16+G15+G12+G9+G8</f>
        <v>7</v>
      </c>
      <c r="H17" s="98">
        <f t="shared" si="6"/>
        <v>5</v>
      </c>
      <c r="I17" s="98">
        <f t="shared" si="6"/>
        <v>5</v>
      </c>
      <c r="J17" s="98">
        <f t="shared" si="6"/>
        <v>0</v>
      </c>
      <c r="K17" s="98">
        <f t="shared" si="6"/>
        <v>44</v>
      </c>
      <c r="L17" s="98">
        <f t="shared" si="6"/>
        <v>5</v>
      </c>
      <c r="M17" s="99">
        <f t="shared" si="6"/>
        <v>0</v>
      </c>
      <c r="N17" s="97">
        <f t="shared" si="6"/>
        <v>43</v>
      </c>
      <c r="O17" s="98">
        <f t="shared" si="6"/>
        <v>5</v>
      </c>
      <c r="P17" s="98">
        <f t="shared" ref="P17" si="8">P16+P15+P12+P9+P8</f>
        <v>11</v>
      </c>
      <c r="Q17" s="98">
        <f t="shared" si="6"/>
        <v>8</v>
      </c>
      <c r="R17" s="98">
        <f t="shared" si="6"/>
        <v>67</v>
      </c>
      <c r="S17" s="98">
        <f t="shared" si="6"/>
        <v>8</v>
      </c>
      <c r="T17" s="99">
        <f t="shared" si="6"/>
        <v>0</v>
      </c>
    </row>
    <row r="18" spans="1:20" s="33" customFormat="1" ht="15.75" thickBot="1" x14ac:dyDescent="0.3">
      <c r="B18" s="353"/>
      <c r="C18" s="350" t="s">
        <v>100</v>
      </c>
      <c r="D18" s="360"/>
      <c r="E18" s="263">
        <f>IF(ISERROR(E17/($E17+$F17+$G17+$H17)),0,(E17/($E17+$F17+$G17+$H17)))</f>
        <v>0.61363636363636365</v>
      </c>
      <c r="F18" s="265">
        <f t="shared" ref="F18:G18" si="9">IF(ISERROR(F17/($E17+$F17+$G17+$H17)),0,(F17/($E17+$F17+$G17+$H17)))</f>
        <v>0.11363636363636363</v>
      </c>
      <c r="G18" s="265">
        <f t="shared" si="9"/>
        <v>0.15909090909090909</v>
      </c>
      <c r="H18" s="264">
        <f>IF(1-E18-F18-G18=1,IF(H17=0,0,1),1-E18-F18-G18)</f>
        <v>0.11363636363636362</v>
      </c>
      <c r="I18" s="265">
        <f>IF(ISERROR(I17/H17),0,(I17/H17))</f>
        <v>1</v>
      </c>
      <c r="J18" s="265">
        <f>IF(1-I18=1,IF(J17=0,0,1),1-I18)</f>
        <v>0</v>
      </c>
      <c r="K18" s="265"/>
      <c r="L18" s="265">
        <f>IF(ISERROR(L17/K17),0,L17/K17)</f>
        <v>0.11363636363636363</v>
      </c>
      <c r="M18" s="266">
        <f>IF(ISERROR(M17/K17),0,M17/K17)</f>
        <v>0</v>
      </c>
      <c r="N18" s="263">
        <f>IF(ISERROR(N17/R17),0,N17/R17)</f>
        <v>0.64179104477611937</v>
      </c>
      <c r="O18" s="265">
        <f>IF(ISERROR(O17/R17),0,O17/R17)</f>
        <v>7.4626865671641784E-2</v>
      </c>
      <c r="P18" s="265">
        <f>IF(ISERROR(P17/R17),0,P17/R17)</f>
        <v>0.16417910447761194</v>
      </c>
      <c r="Q18" s="265">
        <f>IF(1-N18-O18-P18=1,IF(Q17=0,0,1),1-N18-O18-P18)</f>
        <v>0.11940298507462691</v>
      </c>
      <c r="R18" s="265"/>
      <c r="S18" s="265">
        <f>IF(ISERROR(S17/R17),0,(S17/R17))</f>
        <v>0.11940298507462686</v>
      </c>
      <c r="T18" s="267">
        <f>IF(ISERROR(T17/R17),0,T17/R17)</f>
        <v>0</v>
      </c>
    </row>
    <row r="19" spans="1:20" s="33" customFormat="1" ht="15.75" thickBot="1" x14ac:dyDescent="0.3">
      <c r="A19" s="33" t="s">
        <v>142</v>
      </c>
    </row>
    <row r="20" spans="1:20" s="33" customFormat="1" ht="24" customHeight="1" thickBot="1" x14ac:dyDescent="0.3">
      <c r="B20" s="340" t="s">
        <v>137</v>
      </c>
      <c r="C20" s="341"/>
      <c r="D20" s="341"/>
      <c r="E20" s="341"/>
      <c r="F20" s="341"/>
      <c r="G20" s="341"/>
      <c r="H20" s="341"/>
      <c r="I20" s="341"/>
      <c r="J20" s="298"/>
      <c r="K20" s="298"/>
      <c r="L20" s="298" t="s">
        <v>140</v>
      </c>
      <c r="M20" s="298"/>
      <c r="N20" s="298"/>
      <c r="O20" s="298"/>
      <c r="P20" s="298"/>
      <c r="Q20" s="34"/>
      <c r="R20" s="298" t="s">
        <v>104</v>
      </c>
      <c r="S20" s="298"/>
      <c r="T20" s="26" t="s">
        <v>141</v>
      </c>
    </row>
    <row r="21" spans="1:20" s="33" customFormat="1" ht="15.75" thickBot="1" x14ac:dyDescent="0.3"/>
    <row r="22" spans="1:20" s="33" customFormat="1" ht="15.75" thickBot="1" x14ac:dyDescent="0.3">
      <c r="B22" s="328" t="s">
        <v>0</v>
      </c>
      <c r="C22" s="328" t="s">
        <v>97</v>
      </c>
      <c r="D22" s="328" t="s">
        <v>98</v>
      </c>
      <c r="E22" s="331" t="s">
        <v>116</v>
      </c>
      <c r="F22" s="331"/>
      <c r="G22" s="331"/>
      <c r="H22" s="331"/>
      <c r="I22" s="331"/>
      <c r="J22" s="331"/>
      <c r="K22" s="331"/>
      <c r="L22" s="331"/>
      <c r="M22" s="331"/>
      <c r="N22" s="332" t="s">
        <v>124</v>
      </c>
      <c r="O22" s="331"/>
      <c r="P22" s="331"/>
      <c r="Q22" s="331"/>
      <c r="R22" s="331"/>
      <c r="S22" s="331"/>
      <c r="T22" s="331"/>
    </row>
    <row r="23" spans="1:20" s="33" customFormat="1" ht="15" customHeight="1" x14ac:dyDescent="0.25">
      <c r="B23" s="329"/>
      <c r="C23" s="329"/>
      <c r="D23" s="329"/>
      <c r="E23" s="333" t="s">
        <v>1</v>
      </c>
      <c r="F23" s="334" t="s">
        <v>2</v>
      </c>
      <c r="G23" s="338" t="s">
        <v>129</v>
      </c>
      <c r="H23" s="334" t="s">
        <v>3</v>
      </c>
      <c r="I23" s="326" t="s">
        <v>6</v>
      </c>
      <c r="J23" s="327"/>
      <c r="K23" s="335" t="s">
        <v>118</v>
      </c>
      <c r="L23" s="312" t="s">
        <v>6</v>
      </c>
      <c r="M23" s="313"/>
      <c r="N23" s="337" t="s">
        <v>1</v>
      </c>
      <c r="O23" s="334" t="s">
        <v>2</v>
      </c>
      <c r="P23" s="338" t="s">
        <v>129</v>
      </c>
      <c r="Q23" s="334" t="s">
        <v>3</v>
      </c>
      <c r="R23" s="335" t="s">
        <v>117</v>
      </c>
      <c r="S23" s="312" t="s">
        <v>6</v>
      </c>
      <c r="T23" s="313"/>
    </row>
    <row r="24" spans="1:20" s="33" customFormat="1" ht="96.75" thickBot="1" x14ac:dyDescent="0.3">
      <c r="A24" s="168"/>
      <c r="B24" s="329"/>
      <c r="C24" s="329"/>
      <c r="D24" s="329"/>
      <c r="E24" s="333"/>
      <c r="F24" s="334"/>
      <c r="G24" s="339"/>
      <c r="H24" s="334"/>
      <c r="I24" s="299" t="s">
        <v>4</v>
      </c>
      <c r="J24" s="300" t="s">
        <v>5</v>
      </c>
      <c r="K24" s="336"/>
      <c r="L24" s="29" t="s">
        <v>7</v>
      </c>
      <c r="M24" s="30" t="s">
        <v>8</v>
      </c>
      <c r="N24" s="337"/>
      <c r="O24" s="334"/>
      <c r="P24" s="339"/>
      <c r="Q24" s="334"/>
      <c r="R24" s="336"/>
      <c r="S24" s="29" t="s">
        <v>122</v>
      </c>
      <c r="T24" s="30" t="s">
        <v>123</v>
      </c>
    </row>
    <row r="25" spans="1:20" s="33" customFormat="1" ht="15.75" thickBot="1" x14ac:dyDescent="0.3">
      <c r="A25" s="104"/>
      <c r="B25" s="330"/>
      <c r="C25" s="330"/>
      <c r="D25" s="330"/>
      <c r="E25" s="31">
        <v>1</v>
      </c>
      <c r="F25" s="32">
        <v>2</v>
      </c>
      <c r="G25" s="32">
        <v>3</v>
      </c>
      <c r="H25" s="32">
        <v>4</v>
      </c>
      <c r="I25" s="32">
        <v>5</v>
      </c>
      <c r="J25" s="32">
        <v>6</v>
      </c>
      <c r="K25" s="32">
        <v>7</v>
      </c>
      <c r="L25" s="32">
        <v>8</v>
      </c>
      <c r="M25" s="308">
        <v>9</v>
      </c>
      <c r="N25" s="309">
        <v>10</v>
      </c>
      <c r="O25" s="32">
        <v>11</v>
      </c>
      <c r="P25" s="32">
        <v>12</v>
      </c>
      <c r="Q25" s="32">
        <v>13</v>
      </c>
      <c r="R25" s="32">
        <v>14</v>
      </c>
      <c r="S25" s="32">
        <v>15</v>
      </c>
      <c r="T25" s="308">
        <v>16</v>
      </c>
    </row>
    <row r="26" spans="1:20" s="33" customFormat="1" ht="15.75" thickBot="1" x14ac:dyDescent="0.3">
      <c r="A26" s="13" t="s">
        <v>142</v>
      </c>
      <c r="B26" s="356" t="s">
        <v>24</v>
      </c>
      <c r="C26" s="301" t="s">
        <v>25</v>
      </c>
      <c r="D26" s="36" t="s">
        <v>25</v>
      </c>
      <c r="E26" s="37">
        <v>33</v>
      </c>
      <c r="F26" s="38">
        <v>4</v>
      </c>
      <c r="G26" s="38">
        <v>8</v>
      </c>
      <c r="H26" s="38">
        <v>2</v>
      </c>
      <c r="I26" s="38">
        <v>2</v>
      </c>
      <c r="J26" s="39">
        <v>0</v>
      </c>
      <c r="K26" s="40">
        <v>47</v>
      </c>
      <c r="L26" s="41">
        <v>2</v>
      </c>
      <c r="M26" s="42">
        <v>1</v>
      </c>
      <c r="N26" s="43">
        <v>56</v>
      </c>
      <c r="O26" s="44">
        <v>5</v>
      </c>
      <c r="P26" s="44">
        <v>13</v>
      </c>
      <c r="Q26" s="44">
        <v>3</v>
      </c>
      <c r="R26" s="45">
        <v>77</v>
      </c>
      <c r="S26" s="44">
        <v>3</v>
      </c>
      <c r="T26" s="46">
        <v>1</v>
      </c>
    </row>
    <row r="27" spans="1:20" s="33" customFormat="1" ht="15.75" thickBot="1" x14ac:dyDescent="0.3">
      <c r="A27" s="13" t="s">
        <v>142</v>
      </c>
      <c r="B27" s="352"/>
      <c r="C27" s="169" t="s">
        <v>26</v>
      </c>
      <c r="D27" s="86" t="s">
        <v>26</v>
      </c>
      <c r="E27" s="37">
        <v>89</v>
      </c>
      <c r="F27" s="38">
        <v>12</v>
      </c>
      <c r="G27" s="38">
        <v>5</v>
      </c>
      <c r="H27" s="38">
        <v>4</v>
      </c>
      <c r="I27" s="38">
        <v>4</v>
      </c>
      <c r="J27" s="39">
        <v>0</v>
      </c>
      <c r="K27" s="81">
        <v>110</v>
      </c>
      <c r="L27" s="41">
        <v>2</v>
      </c>
      <c r="M27" s="42">
        <v>8</v>
      </c>
      <c r="N27" s="43">
        <v>128</v>
      </c>
      <c r="O27" s="44">
        <v>16</v>
      </c>
      <c r="P27" s="44">
        <v>8</v>
      </c>
      <c r="Q27" s="44">
        <v>5</v>
      </c>
      <c r="R27" s="77">
        <v>157</v>
      </c>
      <c r="S27" s="44">
        <v>2</v>
      </c>
      <c r="T27" s="46">
        <v>11</v>
      </c>
    </row>
    <row r="28" spans="1:20" s="33" customFormat="1" x14ac:dyDescent="0.25">
      <c r="A28" s="13" t="s">
        <v>142</v>
      </c>
      <c r="B28" s="352"/>
      <c r="C28" s="357" t="s">
        <v>27</v>
      </c>
      <c r="D28" s="82" t="s">
        <v>27</v>
      </c>
      <c r="E28" s="48">
        <v>87</v>
      </c>
      <c r="F28" s="49">
        <v>15</v>
      </c>
      <c r="G28" s="49">
        <v>13</v>
      </c>
      <c r="H28" s="49">
        <v>17</v>
      </c>
      <c r="I28" s="49">
        <v>15</v>
      </c>
      <c r="J28" s="50">
        <v>2</v>
      </c>
      <c r="K28" s="51">
        <v>132</v>
      </c>
      <c r="L28" s="52">
        <v>15</v>
      </c>
      <c r="M28" s="53">
        <v>4</v>
      </c>
      <c r="N28" s="54">
        <v>112</v>
      </c>
      <c r="O28" s="55">
        <v>18</v>
      </c>
      <c r="P28" s="55">
        <v>19</v>
      </c>
      <c r="Q28" s="55">
        <v>28</v>
      </c>
      <c r="R28" s="64">
        <v>177</v>
      </c>
      <c r="S28" s="55">
        <v>25</v>
      </c>
      <c r="T28" s="56">
        <v>5</v>
      </c>
    </row>
    <row r="29" spans="1:20" s="33" customFormat="1" x14ac:dyDescent="0.25">
      <c r="A29" s="13" t="s">
        <v>142</v>
      </c>
      <c r="B29" s="352"/>
      <c r="C29" s="317"/>
      <c r="D29" s="57" t="s">
        <v>72</v>
      </c>
      <c r="E29" s="58">
        <v>19</v>
      </c>
      <c r="F29" s="59">
        <v>3</v>
      </c>
      <c r="G29" s="59">
        <v>6</v>
      </c>
      <c r="H29" s="59">
        <v>3</v>
      </c>
      <c r="I29" s="59">
        <v>3</v>
      </c>
      <c r="J29" s="60">
        <v>0</v>
      </c>
      <c r="K29" s="59">
        <v>31</v>
      </c>
      <c r="L29" s="61">
        <v>3</v>
      </c>
      <c r="M29" s="62">
        <v>0</v>
      </c>
      <c r="N29" s="63">
        <v>30</v>
      </c>
      <c r="O29" s="64">
        <v>5</v>
      </c>
      <c r="P29" s="64">
        <v>9</v>
      </c>
      <c r="Q29" s="64">
        <v>6</v>
      </c>
      <c r="R29" s="55">
        <v>50</v>
      </c>
      <c r="S29" s="64">
        <v>6</v>
      </c>
      <c r="T29" s="65">
        <v>0</v>
      </c>
    </row>
    <row r="30" spans="1:20" s="33" customFormat="1" ht="15.75" thickBot="1" x14ac:dyDescent="0.3">
      <c r="A30" s="66"/>
      <c r="B30" s="352"/>
      <c r="C30" s="318"/>
      <c r="D30" s="67" t="s">
        <v>13</v>
      </c>
      <c r="E30" s="68">
        <f t="shared" ref="E30:T30" si="10">SUM(E28:E29)</f>
        <v>106</v>
      </c>
      <c r="F30" s="69">
        <f t="shared" si="10"/>
        <v>18</v>
      </c>
      <c r="G30" s="69">
        <f t="shared" ref="G30" si="11">SUM(G28:G29)</f>
        <v>19</v>
      </c>
      <c r="H30" s="69">
        <f t="shared" si="10"/>
        <v>20</v>
      </c>
      <c r="I30" s="69">
        <f t="shared" si="10"/>
        <v>18</v>
      </c>
      <c r="J30" s="71">
        <f t="shared" si="10"/>
        <v>2</v>
      </c>
      <c r="K30" s="72">
        <f t="shared" si="10"/>
        <v>163</v>
      </c>
      <c r="L30" s="73">
        <f t="shared" si="10"/>
        <v>18</v>
      </c>
      <c r="M30" s="74">
        <f t="shared" si="10"/>
        <v>4</v>
      </c>
      <c r="N30" s="75">
        <f t="shared" si="10"/>
        <v>142</v>
      </c>
      <c r="O30" s="76">
        <f t="shared" si="10"/>
        <v>23</v>
      </c>
      <c r="P30" s="76">
        <f t="shared" ref="P30" si="12">SUM(P28:P29)</f>
        <v>28</v>
      </c>
      <c r="Q30" s="76">
        <f t="shared" si="10"/>
        <v>34</v>
      </c>
      <c r="R30" s="45">
        <f t="shared" si="10"/>
        <v>227</v>
      </c>
      <c r="S30" s="76">
        <f t="shared" si="10"/>
        <v>31</v>
      </c>
      <c r="T30" s="78">
        <f t="shared" si="10"/>
        <v>5</v>
      </c>
    </row>
    <row r="31" spans="1:20" s="33" customFormat="1" x14ac:dyDescent="0.25">
      <c r="A31" s="13" t="s">
        <v>142</v>
      </c>
      <c r="B31" s="352"/>
      <c r="C31" s="319" t="s">
        <v>28</v>
      </c>
      <c r="D31" s="170" t="s">
        <v>28</v>
      </c>
      <c r="E31" s="48">
        <v>81</v>
      </c>
      <c r="F31" s="49">
        <v>5</v>
      </c>
      <c r="G31" s="49">
        <v>12</v>
      </c>
      <c r="H31" s="49">
        <v>12</v>
      </c>
      <c r="I31" s="49">
        <v>11</v>
      </c>
      <c r="J31" s="50">
        <v>1</v>
      </c>
      <c r="K31" s="51">
        <v>110</v>
      </c>
      <c r="L31" s="52">
        <v>8</v>
      </c>
      <c r="M31" s="53">
        <v>7</v>
      </c>
      <c r="N31" s="54">
        <v>116</v>
      </c>
      <c r="O31" s="55">
        <v>7</v>
      </c>
      <c r="P31" s="55">
        <v>14</v>
      </c>
      <c r="Q31" s="55">
        <v>19</v>
      </c>
      <c r="R31" s="55">
        <v>156</v>
      </c>
      <c r="S31" s="55">
        <v>14</v>
      </c>
      <c r="T31" s="56">
        <v>10</v>
      </c>
    </row>
    <row r="32" spans="1:20" s="33" customFormat="1" x14ac:dyDescent="0.25">
      <c r="A32" s="13" t="s">
        <v>142</v>
      </c>
      <c r="B32" s="352"/>
      <c r="C32" s="320"/>
      <c r="D32" s="57" t="s">
        <v>73</v>
      </c>
      <c r="E32" s="58">
        <v>30</v>
      </c>
      <c r="F32" s="59">
        <v>2</v>
      </c>
      <c r="G32" s="59">
        <v>7</v>
      </c>
      <c r="H32" s="59">
        <v>3</v>
      </c>
      <c r="I32" s="59">
        <v>3</v>
      </c>
      <c r="J32" s="60">
        <v>0</v>
      </c>
      <c r="K32" s="59">
        <v>42</v>
      </c>
      <c r="L32" s="61">
        <v>1</v>
      </c>
      <c r="M32" s="62">
        <v>4</v>
      </c>
      <c r="N32" s="63">
        <v>42</v>
      </c>
      <c r="O32" s="64">
        <v>4</v>
      </c>
      <c r="P32" s="64">
        <v>11</v>
      </c>
      <c r="Q32" s="64">
        <v>5</v>
      </c>
      <c r="R32" s="55">
        <v>62</v>
      </c>
      <c r="S32" s="64">
        <v>1</v>
      </c>
      <c r="T32" s="65">
        <v>7</v>
      </c>
    </row>
    <row r="33" spans="1:20" s="33" customFormat="1" ht="15.75" thickBot="1" x14ac:dyDescent="0.3">
      <c r="A33" s="66"/>
      <c r="B33" s="352"/>
      <c r="C33" s="320"/>
      <c r="D33" s="87" t="s">
        <v>13</v>
      </c>
      <c r="E33" s="88">
        <f t="shared" ref="E33:T33" si="13">SUM(E31:E32)</f>
        <v>111</v>
      </c>
      <c r="F33" s="89">
        <f t="shared" si="13"/>
        <v>7</v>
      </c>
      <c r="G33" s="89">
        <f t="shared" ref="G33" si="14">SUM(G31:G32)</f>
        <v>19</v>
      </c>
      <c r="H33" s="89">
        <f t="shared" si="13"/>
        <v>15</v>
      </c>
      <c r="I33" s="89">
        <f t="shared" si="13"/>
        <v>14</v>
      </c>
      <c r="J33" s="90">
        <f t="shared" si="13"/>
        <v>1</v>
      </c>
      <c r="K33" s="69">
        <f t="shared" si="13"/>
        <v>152</v>
      </c>
      <c r="L33" s="91">
        <f t="shared" si="13"/>
        <v>9</v>
      </c>
      <c r="M33" s="92">
        <f t="shared" si="13"/>
        <v>11</v>
      </c>
      <c r="N33" s="93">
        <f t="shared" si="13"/>
        <v>158</v>
      </c>
      <c r="O33" s="94">
        <f t="shared" si="13"/>
        <v>11</v>
      </c>
      <c r="P33" s="94">
        <f t="shared" ref="P33" si="15">SUM(P31:P32)</f>
        <v>25</v>
      </c>
      <c r="Q33" s="94">
        <f t="shared" si="13"/>
        <v>24</v>
      </c>
      <c r="R33" s="95">
        <f t="shared" si="13"/>
        <v>218</v>
      </c>
      <c r="S33" s="94">
        <f t="shared" si="13"/>
        <v>15</v>
      </c>
      <c r="T33" s="171">
        <f t="shared" si="13"/>
        <v>17</v>
      </c>
    </row>
    <row r="34" spans="1:20" s="33" customFormat="1" ht="15.75" thickBot="1" x14ac:dyDescent="0.3">
      <c r="A34" s="13" t="s">
        <v>142</v>
      </c>
      <c r="B34" s="352"/>
      <c r="C34" s="172" t="s">
        <v>29</v>
      </c>
      <c r="D34" s="173" t="s">
        <v>29</v>
      </c>
      <c r="E34" s="174">
        <v>35</v>
      </c>
      <c r="F34" s="175">
        <v>8</v>
      </c>
      <c r="G34" s="175">
        <v>3</v>
      </c>
      <c r="H34" s="175">
        <v>2</v>
      </c>
      <c r="I34" s="175">
        <v>2</v>
      </c>
      <c r="J34" s="175">
        <v>0</v>
      </c>
      <c r="K34" s="175">
        <v>48</v>
      </c>
      <c r="L34" s="175">
        <v>3</v>
      </c>
      <c r="M34" s="176">
        <v>3</v>
      </c>
      <c r="N34" s="174">
        <v>50</v>
      </c>
      <c r="O34" s="175">
        <v>10</v>
      </c>
      <c r="P34" s="175">
        <v>5</v>
      </c>
      <c r="Q34" s="175">
        <v>3</v>
      </c>
      <c r="R34" s="175">
        <v>68</v>
      </c>
      <c r="S34" s="175">
        <v>4</v>
      </c>
      <c r="T34" s="176">
        <v>4</v>
      </c>
    </row>
    <row r="35" spans="1:20" s="33" customFormat="1" x14ac:dyDescent="0.25">
      <c r="B35" s="352"/>
      <c r="C35" s="358" t="s">
        <v>99</v>
      </c>
      <c r="D35" s="359"/>
      <c r="E35" s="97">
        <f t="shared" ref="E35:T35" si="16">E34+E33+E30+E27+E26</f>
        <v>374</v>
      </c>
      <c r="F35" s="98">
        <f t="shared" si="16"/>
        <v>49</v>
      </c>
      <c r="G35" s="98">
        <f t="shared" ref="G35" si="17">G34+G33+G30+G27+G26</f>
        <v>54</v>
      </c>
      <c r="H35" s="98">
        <f t="shared" si="16"/>
        <v>43</v>
      </c>
      <c r="I35" s="98">
        <f t="shared" si="16"/>
        <v>40</v>
      </c>
      <c r="J35" s="98">
        <f t="shared" si="16"/>
        <v>3</v>
      </c>
      <c r="K35" s="98">
        <f t="shared" si="16"/>
        <v>520</v>
      </c>
      <c r="L35" s="98">
        <f t="shared" si="16"/>
        <v>34</v>
      </c>
      <c r="M35" s="99">
        <f t="shared" si="16"/>
        <v>27</v>
      </c>
      <c r="N35" s="97">
        <f t="shared" si="16"/>
        <v>534</v>
      </c>
      <c r="O35" s="98">
        <f t="shared" si="16"/>
        <v>65</v>
      </c>
      <c r="P35" s="98">
        <f t="shared" ref="P35" si="18">P34+P33+P30+P27+P26</f>
        <v>79</v>
      </c>
      <c r="Q35" s="98">
        <f t="shared" si="16"/>
        <v>69</v>
      </c>
      <c r="R35" s="98">
        <f t="shared" si="16"/>
        <v>747</v>
      </c>
      <c r="S35" s="98">
        <f t="shared" si="16"/>
        <v>55</v>
      </c>
      <c r="T35" s="99">
        <f t="shared" si="16"/>
        <v>38</v>
      </c>
    </row>
    <row r="36" spans="1:20" s="33" customFormat="1" ht="15.75" thickBot="1" x14ac:dyDescent="0.3">
      <c r="B36" s="353"/>
      <c r="C36" s="350" t="s">
        <v>100</v>
      </c>
      <c r="D36" s="360"/>
      <c r="E36" s="263">
        <f>IF(ISERROR(E35/($E35+$F35+$G35+$H35)),0,(E35/($E35+$F35+$G35+$H35)))</f>
        <v>0.71923076923076923</v>
      </c>
      <c r="F36" s="265">
        <f t="shared" ref="F36:G36" si="19">IF(ISERROR(F35/($E35+$F35+$G35+$H35)),0,(F35/($E35+$F35+$G35+$H35)))</f>
        <v>9.4230769230769229E-2</v>
      </c>
      <c r="G36" s="265">
        <f t="shared" si="19"/>
        <v>0.10384615384615385</v>
      </c>
      <c r="H36" s="264">
        <f>IF(1-E36-F36-G36=1,IF(H35=0,0,1),1-E36-F36-G36)</f>
        <v>8.269230769230769E-2</v>
      </c>
      <c r="I36" s="265">
        <f>IF(ISERROR(I35/H35),0,I35/H35)</f>
        <v>0.93023255813953487</v>
      </c>
      <c r="J36" s="265">
        <f>IF(1-I36=1,IF(J35=0,0,1),1-I36)</f>
        <v>6.9767441860465129E-2</v>
      </c>
      <c r="K36" s="265"/>
      <c r="L36" s="265">
        <f>IF(ISERROR(L35/K35),0,L35/K35)</f>
        <v>6.5384615384615388E-2</v>
      </c>
      <c r="M36" s="266">
        <f>IF(ISERROR(M35/K35),0,M35/K35)</f>
        <v>5.1923076923076926E-2</v>
      </c>
      <c r="N36" s="263">
        <f>IF(ISERROR(N35/R35),0,N35/R35)</f>
        <v>0.71485943775100402</v>
      </c>
      <c r="O36" s="265">
        <f>IF(ISERROR(O35/R35),0,O35/R35)</f>
        <v>8.7014725568942436E-2</v>
      </c>
      <c r="P36" s="265">
        <f>IF(ISERROR(P35/R35),0,P35/R35)</f>
        <v>0.10575635876840696</v>
      </c>
      <c r="Q36" s="265">
        <f>IF(1-N36-O36-P36=1,IF(Q35=0,0,1),1-N36-O36-P36)</f>
        <v>9.2369477911646583E-2</v>
      </c>
      <c r="R36" s="265"/>
      <c r="S36" s="265">
        <f>IF(ISERROR(S35/R35),0,S35/R35)</f>
        <v>7.3627844712182061E-2</v>
      </c>
      <c r="T36" s="267">
        <f>IF(ISERROR(T35/R35),0,T35/R35)</f>
        <v>5.0870147255689425E-2</v>
      </c>
    </row>
    <row r="37" spans="1:20" x14ac:dyDescent="0.25">
      <c r="A37" s="33" t="s">
        <v>142</v>
      </c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</row>
  </sheetData>
  <sheetProtection formatCells="0" formatColumns="0" formatRows="0" insertColumns="0" insertRows="0" insertHyperlinks="0" deleteColumns="0" deleteRows="0" sort="0" autoFilter="0" pivotTables="0"/>
  <mergeCells count="48">
    <mergeCell ref="N4:T4"/>
    <mergeCell ref="E5:E6"/>
    <mergeCell ref="F5:F6"/>
    <mergeCell ref="H5:H6"/>
    <mergeCell ref="K5:K6"/>
    <mergeCell ref="I5:J5"/>
    <mergeCell ref="E4:M4"/>
    <mergeCell ref="N5:N6"/>
    <mergeCell ref="O5:O6"/>
    <mergeCell ref="Q5:Q6"/>
    <mergeCell ref="R5:R6"/>
    <mergeCell ref="S5:T5"/>
    <mergeCell ref="P5:P6"/>
    <mergeCell ref="B2:I2"/>
    <mergeCell ref="B20:I20"/>
    <mergeCell ref="B22:B25"/>
    <mergeCell ref="C22:C25"/>
    <mergeCell ref="D22:D25"/>
    <mergeCell ref="E22:M22"/>
    <mergeCell ref="L5:M5"/>
    <mergeCell ref="B4:B7"/>
    <mergeCell ref="C4:C7"/>
    <mergeCell ref="D4:D7"/>
    <mergeCell ref="B8:B18"/>
    <mergeCell ref="C10:C12"/>
    <mergeCell ref="C13:C15"/>
    <mergeCell ref="C17:D17"/>
    <mergeCell ref="C18:D18"/>
    <mergeCell ref="G5:G6"/>
    <mergeCell ref="N22:T22"/>
    <mergeCell ref="E23:E24"/>
    <mergeCell ref="F23:F24"/>
    <mergeCell ref="H23:H24"/>
    <mergeCell ref="I23:J23"/>
    <mergeCell ref="K23:K24"/>
    <mergeCell ref="L23:M23"/>
    <mergeCell ref="N23:N24"/>
    <mergeCell ref="O23:O24"/>
    <mergeCell ref="Q23:Q24"/>
    <mergeCell ref="R23:R24"/>
    <mergeCell ref="S23:T23"/>
    <mergeCell ref="G23:G24"/>
    <mergeCell ref="P23:P24"/>
    <mergeCell ref="B26:B36"/>
    <mergeCell ref="C28:C30"/>
    <mergeCell ref="C31:C33"/>
    <mergeCell ref="C35:D35"/>
    <mergeCell ref="C36:D36"/>
  </mergeCells>
  <pageMargins left="0.19685039370078741" right="0.19685039370078741" top="0.31496062992125984" bottom="0.31496062992125984" header="0" footer="0.23622047244094491"/>
  <pageSetup paperSize="9" scale="64" orientation="landscape" r:id="rId1"/>
  <headerFooter>
    <oddFooter>&amp;R&amp;8Page &amp;P of &amp;N</oddFooter>
  </headerFooter>
  <rowBreaks count="1" manualBreakCount="1">
    <brk id="18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Normal="100" workbookViewId="0">
      <selection activeCell="E8" sqref="E8"/>
    </sheetView>
  </sheetViews>
  <sheetFormatPr defaultRowHeight="15" x14ac:dyDescent="0.25"/>
  <cols>
    <col min="1" max="1" width="4.7109375" customWidth="1"/>
    <col min="2" max="2" width="5.5703125" customWidth="1"/>
    <col min="3" max="3" width="25.42578125" customWidth="1"/>
    <col min="4" max="4" width="23.42578125" customWidth="1"/>
    <col min="5" max="5" width="7.7109375" customWidth="1"/>
    <col min="6" max="6" width="7.28515625" customWidth="1"/>
    <col min="7" max="7" width="11.7109375" customWidth="1"/>
    <col min="8" max="8" width="6.85546875" customWidth="1"/>
    <col min="9" max="10" width="10.85546875" customWidth="1"/>
    <col min="11" max="11" width="6.140625" customWidth="1"/>
    <col min="12" max="13" width="16.85546875" customWidth="1"/>
    <col min="14" max="14" width="7.7109375" customWidth="1"/>
    <col min="15" max="15" width="8.140625" customWidth="1"/>
    <col min="16" max="16" width="11.7109375" customWidth="1"/>
    <col min="17" max="17" width="7.85546875" customWidth="1"/>
    <col min="18" max="18" width="6.5703125" customWidth="1"/>
    <col min="19" max="19" width="15.85546875" customWidth="1"/>
    <col min="20" max="20" width="16" customWidth="1"/>
  </cols>
  <sheetData>
    <row r="1" spans="1:20" ht="15.75" thickBot="1" x14ac:dyDescent="0.3">
      <c r="B1" s="9"/>
      <c r="C1" s="10"/>
      <c r="D1" s="10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</row>
    <row r="2" spans="1:20" s="33" customFormat="1" ht="27" customHeight="1" thickBot="1" x14ac:dyDescent="0.3">
      <c r="B2" s="340" t="s">
        <v>135</v>
      </c>
      <c r="C2" s="341"/>
      <c r="D2" s="341"/>
      <c r="E2" s="341"/>
      <c r="F2" s="341"/>
      <c r="G2" s="341"/>
      <c r="H2" s="341"/>
      <c r="I2" s="341"/>
      <c r="J2" s="25"/>
      <c r="K2" s="25"/>
      <c r="L2" s="25" t="s">
        <v>140</v>
      </c>
      <c r="M2" s="25"/>
      <c r="N2" s="25"/>
      <c r="O2" s="25"/>
      <c r="P2" s="297"/>
      <c r="Q2" s="34"/>
      <c r="R2" s="25" t="s">
        <v>104</v>
      </c>
      <c r="S2" s="25"/>
      <c r="T2" s="26" t="s">
        <v>141</v>
      </c>
    </row>
    <row r="3" spans="1:20" s="33" customFormat="1" ht="15.75" thickBot="1" x14ac:dyDescent="0.3"/>
    <row r="4" spans="1:20" s="33" customFormat="1" ht="15.75" thickBot="1" x14ac:dyDescent="0.3">
      <c r="B4" s="328" t="s">
        <v>0</v>
      </c>
      <c r="C4" s="328" t="s">
        <v>97</v>
      </c>
      <c r="D4" s="328" t="s">
        <v>98</v>
      </c>
      <c r="E4" s="331" t="s">
        <v>114</v>
      </c>
      <c r="F4" s="331"/>
      <c r="G4" s="331"/>
      <c r="H4" s="331"/>
      <c r="I4" s="331"/>
      <c r="J4" s="331"/>
      <c r="K4" s="331"/>
      <c r="L4" s="331"/>
      <c r="M4" s="331"/>
      <c r="N4" s="332" t="s">
        <v>115</v>
      </c>
      <c r="O4" s="331"/>
      <c r="P4" s="331"/>
      <c r="Q4" s="331"/>
      <c r="R4" s="331"/>
      <c r="S4" s="331"/>
      <c r="T4" s="331"/>
    </row>
    <row r="5" spans="1:20" s="33" customFormat="1" ht="15" customHeight="1" x14ac:dyDescent="0.25">
      <c r="B5" s="329"/>
      <c r="C5" s="329"/>
      <c r="D5" s="329"/>
      <c r="E5" s="333" t="s">
        <v>1</v>
      </c>
      <c r="F5" s="334" t="s">
        <v>2</v>
      </c>
      <c r="G5" s="338" t="s">
        <v>129</v>
      </c>
      <c r="H5" s="334" t="s">
        <v>3</v>
      </c>
      <c r="I5" s="326" t="s">
        <v>6</v>
      </c>
      <c r="J5" s="327"/>
      <c r="K5" s="335" t="s">
        <v>139</v>
      </c>
      <c r="L5" s="312" t="s">
        <v>6</v>
      </c>
      <c r="M5" s="313"/>
      <c r="N5" s="337" t="s">
        <v>1</v>
      </c>
      <c r="O5" s="334" t="s">
        <v>2</v>
      </c>
      <c r="P5" s="338" t="s">
        <v>129</v>
      </c>
      <c r="Q5" s="334" t="s">
        <v>3</v>
      </c>
      <c r="R5" s="335" t="s">
        <v>117</v>
      </c>
      <c r="S5" s="312" t="s">
        <v>6</v>
      </c>
      <c r="T5" s="313"/>
    </row>
    <row r="6" spans="1:20" s="33" customFormat="1" ht="96.75" thickBot="1" x14ac:dyDescent="0.3">
      <c r="B6" s="329"/>
      <c r="C6" s="329"/>
      <c r="D6" s="329"/>
      <c r="E6" s="333"/>
      <c r="F6" s="334"/>
      <c r="G6" s="339"/>
      <c r="H6" s="334"/>
      <c r="I6" s="299" t="s">
        <v>4</v>
      </c>
      <c r="J6" s="300" t="s">
        <v>5</v>
      </c>
      <c r="K6" s="336"/>
      <c r="L6" s="29" t="s">
        <v>7</v>
      </c>
      <c r="M6" s="30" t="s">
        <v>8</v>
      </c>
      <c r="N6" s="337"/>
      <c r="O6" s="334"/>
      <c r="P6" s="339"/>
      <c r="Q6" s="334"/>
      <c r="R6" s="336"/>
      <c r="S6" s="29" t="s">
        <v>122</v>
      </c>
      <c r="T6" s="30" t="s">
        <v>123</v>
      </c>
    </row>
    <row r="7" spans="1:20" s="33" customFormat="1" ht="15" customHeight="1" thickBot="1" x14ac:dyDescent="0.3">
      <c r="B7" s="330"/>
      <c r="C7" s="330"/>
      <c r="D7" s="330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2">
        <v>8</v>
      </c>
      <c r="M7" s="308">
        <v>9</v>
      </c>
      <c r="N7" s="309">
        <v>10</v>
      </c>
      <c r="O7" s="32">
        <v>11</v>
      </c>
      <c r="P7" s="32">
        <v>12</v>
      </c>
      <c r="Q7" s="32">
        <v>13</v>
      </c>
      <c r="R7" s="32">
        <v>14</v>
      </c>
      <c r="S7" s="32">
        <v>15</v>
      </c>
      <c r="T7" s="308">
        <v>16</v>
      </c>
    </row>
    <row r="8" spans="1:20" s="33" customFormat="1" ht="15" customHeight="1" x14ac:dyDescent="0.25">
      <c r="A8" s="13" t="s">
        <v>142</v>
      </c>
      <c r="B8" s="361" t="s">
        <v>47</v>
      </c>
      <c r="C8" s="345" t="s">
        <v>48</v>
      </c>
      <c r="D8" s="105" t="s">
        <v>48</v>
      </c>
      <c r="E8" s="146">
        <v>1</v>
      </c>
      <c r="F8" s="147">
        <v>1</v>
      </c>
      <c r="G8" s="147">
        <v>0</v>
      </c>
      <c r="H8" s="147">
        <v>1</v>
      </c>
      <c r="I8" s="147">
        <v>1</v>
      </c>
      <c r="J8" s="148">
        <v>0</v>
      </c>
      <c r="K8" s="147">
        <v>3</v>
      </c>
      <c r="L8" s="149">
        <v>0</v>
      </c>
      <c r="M8" s="150">
        <v>1</v>
      </c>
      <c r="N8" s="151">
        <v>1</v>
      </c>
      <c r="O8" s="152">
        <v>1</v>
      </c>
      <c r="P8" s="152">
        <v>0</v>
      </c>
      <c r="Q8" s="152">
        <v>3</v>
      </c>
      <c r="R8" s="55">
        <v>5</v>
      </c>
      <c r="S8" s="177">
        <v>0</v>
      </c>
      <c r="T8" s="177">
        <v>3</v>
      </c>
    </row>
    <row r="9" spans="1:20" s="33" customFormat="1" ht="15" customHeight="1" x14ac:dyDescent="0.25">
      <c r="A9" s="13" t="s">
        <v>142</v>
      </c>
      <c r="B9" s="362"/>
      <c r="C9" s="345"/>
      <c r="D9" s="114" t="s">
        <v>83</v>
      </c>
      <c r="E9" s="115">
        <v>3</v>
      </c>
      <c r="F9" s="116">
        <v>1</v>
      </c>
      <c r="G9" s="116">
        <v>0</v>
      </c>
      <c r="H9" s="116">
        <v>0</v>
      </c>
      <c r="I9" s="116">
        <v>0</v>
      </c>
      <c r="J9" s="117">
        <v>0</v>
      </c>
      <c r="K9" s="116">
        <v>4</v>
      </c>
      <c r="L9" s="118">
        <v>0</v>
      </c>
      <c r="M9" s="119">
        <v>1</v>
      </c>
      <c r="N9" s="120">
        <v>3</v>
      </c>
      <c r="O9" s="121">
        <v>2</v>
      </c>
      <c r="P9" s="121">
        <v>0</v>
      </c>
      <c r="Q9" s="121">
        <v>0</v>
      </c>
      <c r="R9" s="55">
        <v>5</v>
      </c>
      <c r="S9" s="122">
        <v>0</v>
      </c>
      <c r="T9" s="122">
        <v>1</v>
      </c>
    </row>
    <row r="10" spans="1:20" s="33" customFormat="1" ht="15" customHeight="1" thickBot="1" x14ac:dyDescent="0.3">
      <c r="A10" s="66"/>
      <c r="B10" s="362"/>
      <c r="C10" s="346"/>
      <c r="D10" s="178" t="s">
        <v>13</v>
      </c>
      <c r="E10" s="179">
        <f t="shared" ref="E10:T10" si="0">SUM(E8:E9)</f>
        <v>4</v>
      </c>
      <c r="F10" s="180">
        <f t="shared" si="0"/>
        <v>2</v>
      </c>
      <c r="G10" s="180">
        <f t="shared" ref="G10" si="1">SUM(G8:G9)</f>
        <v>0</v>
      </c>
      <c r="H10" s="180">
        <f t="shared" si="0"/>
        <v>1</v>
      </c>
      <c r="I10" s="181">
        <f t="shared" si="0"/>
        <v>1</v>
      </c>
      <c r="J10" s="182">
        <f t="shared" si="0"/>
        <v>0</v>
      </c>
      <c r="K10" s="128">
        <f t="shared" si="0"/>
        <v>7</v>
      </c>
      <c r="L10" s="183">
        <f t="shared" si="0"/>
        <v>0</v>
      </c>
      <c r="M10" s="184">
        <f t="shared" si="0"/>
        <v>2</v>
      </c>
      <c r="N10" s="185">
        <f t="shared" si="0"/>
        <v>4</v>
      </c>
      <c r="O10" s="186">
        <f t="shared" si="0"/>
        <v>3</v>
      </c>
      <c r="P10" s="186">
        <f t="shared" ref="P10" si="2">SUM(P8:P9)</f>
        <v>0</v>
      </c>
      <c r="Q10" s="186">
        <f t="shared" si="0"/>
        <v>3</v>
      </c>
      <c r="R10" s="45">
        <f t="shared" si="0"/>
        <v>10</v>
      </c>
      <c r="S10" s="187">
        <f t="shared" si="0"/>
        <v>0</v>
      </c>
      <c r="T10" s="187">
        <f t="shared" si="0"/>
        <v>4</v>
      </c>
    </row>
    <row r="11" spans="1:20" s="33" customFormat="1" ht="15" customHeight="1" x14ac:dyDescent="0.25">
      <c r="A11" s="13" t="s">
        <v>142</v>
      </c>
      <c r="B11" s="362"/>
      <c r="C11" s="347" t="s">
        <v>49</v>
      </c>
      <c r="D11" s="145" t="s">
        <v>49</v>
      </c>
      <c r="E11" s="146">
        <v>1</v>
      </c>
      <c r="F11" s="188">
        <v>0</v>
      </c>
      <c r="G11" s="188">
        <v>0</v>
      </c>
      <c r="H11" s="188">
        <v>0</v>
      </c>
      <c r="I11" s="147">
        <v>0</v>
      </c>
      <c r="J11" s="148">
        <v>0</v>
      </c>
      <c r="K11" s="107">
        <v>1</v>
      </c>
      <c r="L11" s="149">
        <v>0</v>
      </c>
      <c r="M11" s="150">
        <v>0</v>
      </c>
      <c r="N11" s="151">
        <v>1</v>
      </c>
      <c r="O11" s="152">
        <v>0</v>
      </c>
      <c r="P11" s="152">
        <v>0</v>
      </c>
      <c r="Q11" s="152">
        <v>0</v>
      </c>
      <c r="R11" s="55">
        <v>1</v>
      </c>
      <c r="S11" s="177">
        <v>0</v>
      </c>
      <c r="T11" s="177">
        <v>0</v>
      </c>
    </row>
    <row r="12" spans="1:20" s="33" customFormat="1" ht="15" customHeight="1" x14ac:dyDescent="0.25">
      <c r="A12" s="13" t="s">
        <v>142</v>
      </c>
      <c r="B12" s="362"/>
      <c r="C12" s="345"/>
      <c r="D12" s="189" t="s">
        <v>84</v>
      </c>
      <c r="E12" s="115">
        <v>0</v>
      </c>
      <c r="F12" s="190">
        <v>0</v>
      </c>
      <c r="G12" s="190">
        <v>0</v>
      </c>
      <c r="H12" s="190">
        <v>0</v>
      </c>
      <c r="I12" s="116">
        <v>0</v>
      </c>
      <c r="J12" s="117">
        <v>0</v>
      </c>
      <c r="K12" s="116">
        <v>0</v>
      </c>
      <c r="L12" s="118">
        <v>0</v>
      </c>
      <c r="M12" s="119">
        <v>0</v>
      </c>
      <c r="N12" s="120">
        <v>0</v>
      </c>
      <c r="O12" s="121">
        <v>0</v>
      </c>
      <c r="P12" s="121">
        <v>0</v>
      </c>
      <c r="Q12" s="121">
        <v>0</v>
      </c>
      <c r="R12" s="55">
        <v>0</v>
      </c>
      <c r="S12" s="122">
        <v>0</v>
      </c>
      <c r="T12" s="122">
        <v>0</v>
      </c>
    </row>
    <row r="13" spans="1:20" s="33" customFormat="1" ht="15" customHeight="1" thickBot="1" x14ac:dyDescent="0.3">
      <c r="A13" s="66"/>
      <c r="B13" s="362"/>
      <c r="C13" s="346"/>
      <c r="D13" s="178" t="s">
        <v>13</v>
      </c>
      <c r="E13" s="179">
        <f t="shared" ref="E13:T13" si="3">SUM(E11:E12)</f>
        <v>1</v>
      </c>
      <c r="F13" s="180">
        <f t="shared" si="3"/>
        <v>0</v>
      </c>
      <c r="G13" s="180">
        <f t="shared" ref="G13" si="4">SUM(G11:G12)</f>
        <v>0</v>
      </c>
      <c r="H13" s="180">
        <f t="shared" si="3"/>
        <v>0</v>
      </c>
      <c r="I13" s="181">
        <f t="shared" si="3"/>
        <v>0</v>
      </c>
      <c r="J13" s="182">
        <f t="shared" si="3"/>
        <v>0</v>
      </c>
      <c r="K13" s="128">
        <f t="shared" si="3"/>
        <v>1</v>
      </c>
      <c r="L13" s="183">
        <f t="shared" si="3"/>
        <v>0</v>
      </c>
      <c r="M13" s="184">
        <f t="shared" si="3"/>
        <v>0</v>
      </c>
      <c r="N13" s="185">
        <f t="shared" si="3"/>
        <v>1</v>
      </c>
      <c r="O13" s="186">
        <f t="shared" si="3"/>
        <v>0</v>
      </c>
      <c r="P13" s="186">
        <f t="shared" ref="P13" si="5">SUM(P11:P12)</f>
        <v>0</v>
      </c>
      <c r="Q13" s="186">
        <f t="shared" si="3"/>
        <v>0</v>
      </c>
      <c r="R13" s="45">
        <f t="shared" si="3"/>
        <v>1</v>
      </c>
      <c r="S13" s="187">
        <f t="shared" si="3"/>
        <v>0</v>
      </c>
      <c r="T13" s="187">
        <f t="shared" si="3"/>
        <v>0</v>
      </c>
    </row>
    <row r="14" spans="1:20" s="33" customFormat="1" ht="15" customHeight="1" thickBot="1" x14ac:dyDescent="0.3">
      <c r="A14" s="13" t="s">
        <v>142</v>
      </c>
      <c r="B14" s="362"/>
      <c r="C14" s="191" t="s">
        <v>50</v>
      </c>
      <c r="D14" s="135" t="s">
        <v>50</v>
      </c>
      <c r="E14" s="179">
        <v>1</v>
      </c>
      <c r="F14" s="181">
        <v>0</v>
      </c>
      <c r="G14" s="181">
        <v>0</v>
      </c>
      <c r="H14" s="181">
        <v>0</v>
      </c>
      <c r="I14" s="181">
        <v>0</v>
      </c>
      <c r="J14" s="182">
        <v>0</v>
      </c>
      <c r="K14" s="139">
        <v>1</v>
      </c>
      <c r="L14" s="183">
        <v>0</v>
      </c>
      <c r="M14" s="184">
        <v>0</v>
      </c>
      <c r="N14" s="185">
        <v>6</v>
      </c>
      <c r="O14" s="186">
        <v>0</v>
      </c>
      <c r="P14" s="186">
        <v>0</v>
      </c>
      <c r="Q14" s="186">
        <v>0</v>
      </c>
      <c r="R14" s="45">
        <v>6</v>
      </c>
      <c r="S14" s="187">
        <v>0</v>
      </c>
      <c r="T14" s="187">
        <v>0</v>
      </c>
    </row>
    <row r="15" spans="1:20" s="33" customFormat="1" ht="15" customHeight="1" x14ac:dyDescent="0.25">
      <c r="A15" s="13" t="s">
        <v>142</v>
      </c>
      <c r="B15" s="362"/>
      <c r="C15" s="347" t="s">
        <v>51</v>
      </c>
      <c r="D15" s="145" t="s">
        <v>85</v>
      </c>
      <c r="E15" s="146">
        <v>3</v>
      </c>
      <c r="F15" s="147">
        <v>0</v>
      </c>
      <c r="G15" s="147">
        <v>0</v>
      </c>
      <c r="H15" s="147">
        <v>0</v>
      </c>
      <c r="I15" s="147">
        <v>0</v>
      </c>
      <c r="J15" s="148">
        <v>0</v>
      </c>
      <c r="K15" s="107">
        <v>3</v>
      </c>
      <c r="L15" s="149">
        <v>0</v>
      </c>
      <c r="M15" s="150">
        <v>0</v>
      </c>
      <c r="N15" s="192">
        <v>3</v>
      </c>
      <c r="O15" s="193">
        <v>0</v>
      </c>
      <c r="P15" s="193">
        <v>0</v>
      </c>
      <c r="Q15" s="193">
        <v>0</v>
      </c>
      <c r="R15" s="55">
        <v>3</v>
      </c>
      <c r="S15" s="177">
        <v>0</v>
      </c>
      <c r="T15" s="177">
        <v>0</v>
      </c>
    </row>
    <row r="16" spans="1:20" s="33" customFormat="1" ht="15" customHeight="1" x14ac:dyDescent="0.25">
      <c r="A16" s="13" t="s">
        <v>142</v>
      </c>
      <c r="B16" s="362"/>
      <c r="C16" s="345"/>
      <c r="D16" s="189" t="s">
        <v>51</v>
      </c>
      <c r="E16" s="115">
        <v>3</v>
      </c>
      <c r="F16" s="116">
        <v>1</v>
      </c>
      <c r="G16" s="116">
        <v>0</v>
      </c>
      <c r="H16" s="116">
        <v>0</v>
      </c>
      <c r="I16" s="116">
        <v>0</v>
      </c>
      <c r="J16" s="117">
        <v>0</v>
      </c>
      <c r="K16" s="116">
        <v>4</v>
      </c>
      <c r="L16" s="118">
        <v>0</v>
      </c>
      <c r="M16" s="119">
        <v>0</v>
      </c>
      <c r="N16" s="120">
        <v>5</v>
      </c>
      <c r="O16" s="121">
        <v>1</v>
      </c>
      <c r="P16" s="121">
        <v>0</v>
      </c>
      <c r="Q16" s="121">
        <v>0</v>
      </c>
      <c r="R16" s="55">
        <v>6</v>
      </c>
      <c r="S16" s="122">
        <v>0</v>
      </c>
      <c r="T16" s="122">
        <v>0</v>
      </c>
    </row>
    <row r="17" spans="1:20" s="33" customFormat="1" ht="15" customHeight="1" thickBot="1" x14ac:dyDescent="0.3">
      <c r="A17" s="66"/>
      <c r="B17" s="362"/>
      <c r="C17" s="346"/>
      <c r="D17" s="178" t="s">
        <v>13</v>
      </c>
      <c r="E17" s="179">
        <f t="shared" ref="E17:T17" si="6">SUM(E15:E16)</f>
        <v>6</v>
      </c>
      <c r="F17" s="181">
        <f t="shared" si="6"/>
        <v>1</v>
      </c>
      <c r="G17" s="181">
        <f t="shared" ref="G17" si="7">SUM(G15:G16)</f>
        <v>0</v>
      </c>
      <c r="H17" s="181">
        <f t="shared" si="6"/>
        <v>0</v>
      </c>
      <c r="I17" s="181">
        <f t="shared" si="6"/>
        <v>0</v>
      </c>
      <c r="J17" s="182">
        <f t="shared" si="6"/>
        <v>0</v>
      </c>
      <c r="K17" s="128">
        <f t="shared" si="6"/>
        <v>7</v>
      </c>
      <c r="L17" s="183">
        <f t="shared" si="6"/>
        <v>0</v>
      </c>
      <c r="M17" s="184">
        <f t="shared" si="6"/>
        <v>0</v>
      </c>
      <c r="N17" s="185">
        <f t="shared" si="6"/>
        <v>8</v>
      </c>
      <c r="O17" s="186">
        <f t="shared" si="6"/>
        <v>1</v>
      </c>
      <c r="P17" s="186">
        <f t="shared" ref="P17" si="8">SUM(P15:P16)</f>
        <v>0</v>
      </c>
      <c r="Q17" s="186">
        <f t="shared" si="6"/>
        <v>0</v>
      </c>
      <c r="R17" s="45">
        <f t="shared" si="6"/>
        <v>9</v>
      </c>
      <c r="S17" s="187">
        <f t="shared" si="6"/>
        <v>0</v>
      </c>
      <c r="T17" s="187">
        <f t="shared" si="6"/>
        <v>0</v>
      </c>
    </row>
    <row r="18" spans="1:20" s="33" customFormat="1" ht="15" customHeight="1" x14ac:dyDescent="0.25">
      <c r="A18" s="13" t="s">
        <v>142</v>
      </c>
      <c r="B18" s="362"/>
      <c r="C18" s="347" t="s">
        <v>52</v>
      </c>
      <c r="D18" s="145" t="s">
        <v>52</v>
      </c>
      <c r="E18" s="146">
        <v>3</v>
      </c>
      <c r="F18" s="147">
        <v>0</v>
      </c>
      <c r="G18" s="147">
        <v>2</v>
      </c>
      <c r="H18" s="147">
        <v>0</v>
      </c>
      <c r="I18" s="147">
        <v>0</v>
      </c>
      <c r="J18" s="148">
        <v>0</v>
      </c>
      <c r="K18" s="107">
        <v>5</v>
      </c>
      <c r="L18" s="194">
        <v>0</v>
      </c>
      <c r="M18" s="195">
        <v>1</v>
      </c>
      <c r="N18" s="151">
        <v>3</v>
      </c>
      <c r="O18" s="152">
        <v>0</v>
      </c>
      <c r="P18" s="152">
        <v>2</v>
      </c>
      <c r="Q18" s="152">
        <v>0</v>
      </c>
      <c r="R18" s="55">
        <v>5</v>
      </c>
      <c r="S18" s="193">
        <v>0</v>
      </c>
      <c r="T18" s="196">
        <v>1</v>
      </c>
    </row>
    <row r="19" spans="1:20" s="33" customFormat="1" ht="15" customHeight="1" x14ac:dyDescent="0.25">
      <c r="A19" s="13" t="s">
        <v>142</v>
      </c>
      <c r="B19" s="362"/>
      <c r="C19" s="345"/>
      <c r="D19" s="114" t="s">
        <v>86</v>
      </c>
      <c r="E19" s="115">
        <v>4</v>
      </c>
      <c r="F19" s="116">
        <v>1</v>
      </c>
      <c r="G19" s="116">
        <v>0</v>
      </c>
      <c r="H19" s="116">
        <v>0</v>
      </c>
      <c r="I19" s="116">
        <v>0</v>
      </c>
      <c r="J19" s="117">
        <v>0</v>
      </c>
      <c r="K19" s="116">
        <v>5</v>
      </c>
      <c r="L19" s="118">
        <v>0</v>
      </c>
      <c r="M19" s="119">
        <v>0</v>
      </c>
      <c r="N19" s="120">
        <v>10</v>
      </c>
      <c r="O19" s="121">
        <v>1</v>
      </c>
      <c r="P19" s="121">
        <v>0</v>
      </c>
      <c r="Q19" s="121">
        <v>0</v>
      </c>
      <c r="R19" s="55">
        <v>11</v>
      </c>
      <c r="S19" s="121">
        <v>0</v>
      </c>
      <c r="T19" s="122">
        <v>0</v>
      </c>
    </row>
    <row r="20" spans="1:20" s="33" customFormat="1" ht="15" customHeight="1" thickBot="1" x14ac:dyDescent="0.3">
      <c r="A20" s="66"/>
      <c r="B20" s="362"/>
      <c r="C20" s="346"/>
      <c r="D20" s="178" t="s">
        <v>13</v>
      </c>
      <c r="E20" s="179">
        <f t="shared" ref="E20:T20" si="9">SUM(E18:E19)</f>
        <v>7</v>
      </c>
      <c r="F20" s="181">
        <f t="shared" si="9"/>
        <v>1</v>
      </c>
      <c r="G20" s="181">
        <f t="shared" ref="G20" si="10">SUM(G18:G19)</f>
        <v>2</v>
      </c>
      <c r="H20" s="181">
        <f t="shared" si="9"/>
        <v>0</v>
      </c>
      <c r="I20" s="181">
        <f t="shared" si="9"/>
        <v>0</v>
      </c>
      <c r="J20" s="182">
        <f t="shared" si="9"/>
        <v>0</v>
      </c>
      <c r="K20" s="128">
        <f t="shared" si="9"/>
        <v>10</v>
      </c>
      <c r="L20" s="183">
        <f t="shared" si="9"/>
        <v>0</v>
      </c>
      <c r="M20" s="184">
        <f t="shared" si="9"/>
        <v>1</v>
      </c>
      <c r="N20" s="185">
        <f t="shared" si="9"/>
        <v>13</v>
      </c>
      <c r="O20" s="186">
        <f t="shared" si="9"/>
        <v>1</v>
      </c>
      <c r="P20" s="186">
        <f t="shared" ref="P20" si="11">SUM(P18:P19)</f>
        <v>2</v>
      </c>
      <c r="Q20" s="186">
        <f t="shared" si="9"/>
        <v>0</v>
      </c>
      <c r="R20" s="45">
        <f t="shared" si="9"/>
        <v>16</v>
      </c>
      <c r="S20" s="186">
        <f t="shared" si="9"/>
        <v>0</v>
      </c>
      <c r="T20" s="187">
        <f t="shared" si="9"/>
        <v>1</v>
      </c>
    </row>
    <row r="21" spans="1:20" s="33" customFormat="1" ht="15" customHeight="1" thickBot="1" x14ac:dyDescent="0.3">
      <c r="A21" s="13" t="s">
        <v>142</v>
      </c>
      <c r="B21" s="362"/>
      <c r="C21" s="191" t="s">
        <v>87</v>
      </c>
      <c r="D21" s="135" t="s">
        <v>87</v>
      </c>
      <c r="E21" s="179">
        <v>2</v>
      </c>
      <c r="F21" s="181">
        <v>0</v>
      </c>
      <c r="G21" s="181">
        <v>0</v>
      </c>
      <c r="H21" s="181">
        <v>1</v>
      </c>
      <c r="I21" s="181">
        <v>1</v>
      </c>
      <c r="J21" s="182">
        <v>0</v>
      </c>
      <c r="K21" s="139">
        <v>3</v>
      </c>
      <c r="L21" s="183">
        <v>0</v>
      </c>
      <c r="M21" s="184">
        <v>1</v>
      </c>
      <c r="N21" s="185">
        <v>2</v>
      </c>
      <c r="O21" s="186">
        <v>0</v>
      </c>
      <c r="P21" s="186">
        <v>0</v>
      </c>
      <c r="Q21" s="186">
        <v>1</v>
      </c>
      <c r="R21" s="45">
        <v>3</v>
      </c>
      <c r="S21" s="186">
        <v>0</v>
      </c>
      <c r="T21" s="187">
        <v>1</v>
      </c>
    </row>
    <row r="22" spans="1:20" s="33" customFormat="1" ht="15" customHeight="1" x14ac:dyDescent="0.25">
      <c r="A22" s="13" t="s">
        <v>142</v>
      </c>
      <c r="B22" s="362"/>
      <c r="C22" s="347" t="s">
        <v>53</v>
      </c>
      <c r="D22" s="145" t="s">
        <v>88</v>
      </c>
      <c r="E22" s="146">
        <v>0</v>
      </c>
      <c r="F22" s="147">
        <v>0</v>
      </c>
      <c r="G22" s="147">
        <v>0</v>
      </c>
      <c r="H22" s="147">
        <v>0</v>
      </c>
      <c r="I22" s="147">
        <v>0</v>
      </c>
      <c r="J22" s="148">
        <v>0</v>
      </c>
      <c r="K22" s="107">
        <v>0</v>
      </c>
      <c r="L22" s="149">
        <v>0</v>
      </c>
      <c r="M22" s="150">
        <v>0</v>
      </c>
      <c r="N22" s="151">
        <v>0</v>
      </c>
      <c r="O22" s="152">
        <v>0</v>
      </c>
      <c r="P22" s="152">
        <v>0</v>
      </c>
      <c r="Q22" s="152">
        <v>0</v>
      </c>
      <c r="R22" s="55">
        <v>0</v>
      </c>
      <c r="S22" s="152">
        <v>0</v>
      </c>
      <c r="T22" s="177">
        <v>0</v>
      </c>
    </row>
    <row r="23" spans="1:20" s="33" customFormat="1" ht="15" customHeight="1" x14ac:dyDescent="0.25">
      <c r="A23" s="13" t="s">
        <v>142</v>
      </c>
      <c r="B23" s="362"/>
      <c r="C23" s="345"/>
      <c r="D23" s="114" t="s">
        <v>53</v>
      </c>
      <c r="E23" s="115">
        <v>0</v>
      </c>
      <c r="F23" s="116">
        <v>0</v>
      </c>
      <c r="G23" s="116">
        <v>0</v>
      </c>
      <c r="H23" s="116">
        <v>0</v>
      </c>
      <c r="I23" s="116">
        <v>0</v>
      </c>
      <c r="J23" s="117">
        <v>0</v>
      </c>
      <c r="K23" s="116">
        <v>0</v>
      </c>
      <c r="L23" s="118">
        <v>0</v>
      </c>
      <c r="M23" s="119">
        <v>0</v>
      </c>
      <c r="N23" s="120">
        <v>0</v>
      </c>
      <c r="O23" s="121">
        <v>0</v>
      </c>
      <c r="P23" s="121">
        <v>0</v>
      </c>
      <c r="Q23" s="121">
        <v>0</v>
      </c>
      <c r="R23" s="55">
        <v>0</v>
      </c>
      <c r="S23" s="121">
        <v>0</v>
      </c>
      <c r="T23" s="122">
        <v>0</v>
      </c>
    </row>
    <row r="24" spans="1:20" s="33" customFormat="1" ht="15" customHeight="1" thickBot="1" x14ac:dyDescent="0.3">
      <c r="A24" s="66"/>
      <c r="B24" s="362"/>
      <c r="C24" s="346"/>
      <c r="D24" s="178" t="s">
        <v>13</v>
      </c>
      <c r="E24" s="179">
        <f t="shared" ref="E24:T24" si="12">SUM(E22:E23)</f>
        <v>0</v>
      </c>
      <c r="F24" s="181">
        <f t="shared" si="12"/>
        <v>0</v>
      </c>
      <c r="G24" s="181">
        <f t="shared" ref="G24" si="13">SUM(G22:G23)</f>
        <v>0</v>
      </c>
      <c r="H24" s="181">
        <f t="shared" si="12"/>
        <v>0</v>
      </c>
      <c r="I24" s="181">
        <f t="shared" si="12"/>
        <v>0</v>
      </c>
      <c r="J24" s="182">
        <f t="shared" si="12"/>
        <v>0</v>
      </c>
      <c r="K24" s="128">
        <f t="shared" si="12"/>
        <v>0</v>
      </c>
      <c r="L24" s="183">
        <f t="shared" si="12"/>
        <v>0</v>
      </c>
      <c r="M24" s="184">
        <f t="shared" si="12"/>
        <v>0</v>
      </c>
      <c r="N24" s="185">
        <f t="shared" si="12"/>
        <v>0</v>
      </c>
      <c r="O24" s="186">
        <f t="shared" si="12"/>
        <v>0</v>
      </c>
      <c r="P24" s="186">
        <f t="shared" ref="P24" si="14">SUM(P22:P23)</f>
        <v>0</v>
      </c>
      <c r="Q24" s="186">
        <f t="shared" si="12"/>
        <v>0</v>
      </c>
      <c r="R24" s="45">
        <f t="shared" si="12"/>
        <v>0</v>
      </c>
      <c r="S24" s="186">
        <f t="shared" si="12"/>
        <v>0</v>
      </c>
      <c r="T24" s="187">
        <f t="shared" si="12"/>
        <v>0</v>
      </c>
    </row>
    <row r="25" spans="1:20" s="33" customFormat="1" ht="15" customHeight="1" thickBot="1" x14ac:dyDescent="0.3">
      <c r="A25" s="13" t="s">
        <v>142</v>
      </c>
      <c r="B25" s="362"/>
      <c r="C25" s="303" t="s">
        <v>54</v>
      </c>
      <c r="D25" s="197" t="s">
        <v>54</v>
      </c>
      <c r="E25" s="125">
        <v>0</v>
      </c>
      <c r="F25" s="126">
        <v>0</v>
      </c>
      <c r="G25" s="126">
        <v>0</v>
      </c>
      <c r="H25" s="126">
        <v>0</v>
      </c>
      <c r="I25" s="126">
        <v>0</v>
      </c>
      <c r="J25" s="127">
        <v>0</v>
      </c>
      <c r="K25" s="198">
        <v>0</v>
      </c>
      <c r="L25" s="129">
        <v>0</v>
      </c>
      <c r="M25" s="130">
        <v>0</v>
      </c>
      <c r="N25" s="131">
        <v>0</v>
      </c>
      <c r="O25" s="132">
        <v>0</v>
      </c>
      <c r="P25" s="132">
        <v>0</v>
      </c>
      <c r="Q25" s="132">
        <v>0</v>
      </c>
      <c r="R25" s="95">
        <v>0</v>
      </c>
      <c r="S25" s="132">
        <v>0</v>
      </c>
      <c r="T25" s="199">
        <v>0</v>
      </c>
    </row>
    <row r="26" spans="1:20" s="33" customFormat="1" ht="16.5" customHeight="1" x14ac:dyDescent="0.25">
      <c r="B26" s="362"/>
      <c r="C26" s="364" t="s">
        <v>99</v>
      </c>
      <c r="D26" s="365"/>
      <c r="E26" s="97">
        <f t="shared" ref="E26:T26" si="15">E25+E24+E21+E20+E17+E14+E13+E10</f>
        <v>21</v>
      </c>
      <c r="F26" s="98">
        <f t="shared" si="15"/>
        <v>4</v>
      </c>
      <c r="G26" s="98">
        <f t="shared" ref="G26" si="16">G25+G24+G21+G20+G17+G14+G13+G10</f>
        <v>2</v>
      </c>
      <c r="H26" s="98">
        <f t="shared" si="15"/>
        <v>2</v>
      </c>
      <c r="I26" s="98">
        <f t="shared" si="15"/>
        <v>2</v>
      </c>
      <c r="J26" s="98">
        <f t="shared" si="15"/>
        <v>0</v>
      </c>
      <c r="K26" s="98">
        <f t="shared" si="15"/>
        <v>29</v>
      </c>
      <c r="L26" s="98">
        <f t="shared" si="15"/>
        <v>0</v>
      </c>
      <c r="M26" s="99">
        <f t="shared" si="15"/>
        <v>4</v>
      </c>
      <c r="N26" s="97">
        <f t="shared" si="15"/>
        <v>34</v>
      </c>
      <c r="O26" s="98">
        <f t="shared" si="15"/>
        <v>5</v>
      </c>
      <c r="P26" s="98">
        <f t="shared" ref="P26" si="17">P25+P24+P21+P20+P17+P14+P13+P10</f>
        <v>2</v>
      </c>
      <c r="Q26" s="98">
        <f t="shared" si="15"/>
        <v>4</v>
      </c>
      <c r="R26" s="98">
        <f t="shared" si="15"/>
        <v>45</v>
      </c>
      <c r="S26" s="98">
        <f t="shared" si="15"/>
        <v>0</v>
      </c>
      <c r="T26" s="99">
        <f t="shared" si="15"/>
        <v>6</v>
      </c>
    </row>
    <row r="27" spans="1:20" s="33" customFormat="1" ht="15" customHeight="1" thickBot="1" x14ac:dyDescent="0.3">
      <c r="B27" s="363"/>
      <c r="C27" s="350" t="s">
        <v>100</v>
      </c>
      <c r="D27" s="360"/>
      <c r="E27" s="263">
        <f>IF(ISERROR(E26/($E26+$F26+$G26+$H26)),0,(E26/($E26+$F26+$G26+$H26)))</f>
        <v>0.72413793103448276</v>
      </c>
      <c r="F27" s="265">
        <f t="shared" ref="F27:G27" si="18">IF(ISERROR(F26/($E26+$F26+$G26+$H26)),0,(F26/($E26+$F26+$G26+$H26)))</f>
        <v>0.13793103448275862</v>
      </c>
      <c r="G27" s="265">
        <f t="shared" si="18"/>
        <v>6.8965517241379309E-2</v>
      </c>
      <c r="H27" s="264">
        <f>IF(1-E27-F27-G27=1,IF(H26=0,0,1),1-E27-F27-G27)</f>
        <v>6.8965517241379309E-2</v>
      </c>
      <c r="I27" s="265">
        <f>IF(ISERROR(I26/H26),0,(I26/H26))</f>
        <v>1</v>
      </c>
      <c r="J27" s="265">
        <f>IF(1-I27=1,IF(J26=0,0,1),1-I27)</f>
        <v>0</v>
      </c>
      <c r="K27" s="265"/>
      <c r="L27" s="265">
        <f>IF(ISERROR(L26/K26),0,L26/K26)</f>
        <v>0</v>
      </c>
      <c r="M27" s="266">
        <f>IF(ISERROR(M26/K26),0,M26/K26)</f>
        <v>0.13793103448275862</v>
      </c>
      <c r="N27" s="263">
        <f>IF(ISERROR(N26/R26),0,N26/R26)</f>
        <v>0.75555555555555554</v>
      </c>
      <c r="O27" s="265">
        <f>IF(ISERROR(O26/R26),0,O26/R26)</f>
        <v>0.1111111111111111</v>
      </c>
      <c r="P27" s="265">
        <f>IF(ISERROR(P26/R26),0,P26/R26)</f>
        <v>4.4444444444444446E-2</v>
      </c>
      <c r="Q27" s="265">
        <f>IF(1-N27-O27-P27=1,IF(Q26=0,0,1),1-N27-O27-P27)</f>
        <v>8.8888888888888906E-2</v>
      </c>
      <c r="R27" s="265"/>
      <c r="S27" s="265">
        <f>IF(ISERROR(S26/R26),0,(S26/R26))</f>
        <v>0</v>
      </c>
      <c r="T27" s="267">
        <f>IF(ISERROR(T26/R26),0,T26/R26)</f>
        <v>0.13333333333333333</v>
      </c>
    </row>
    <row r="28" spans="1:20" s="33" customFormat="1" ht="15.75" thickBot="1" x14ac:dyDescent="0.3">
      <c r="A28" s="33" t="s">
        <v>142</v>
      </c>
      <c r="B28" s="100"/>
      <c r="C28" s="101"/>
      <c r="D28" s="101"/>
      <c r="E28" s="100"/>
      <c r="F28" s="100"/>
      <c r="G28" s="100"/>
      <c r="H28" s="100"/>
      <c r="I28" s="100"/>
      <c r="J28" s="100"/>
      <c r="K28" s="100"/>
      <c r="L28" s="100"/>
      <c r="M28" s="100"/>
      <c r="N28" s="100"/>
      <c r="O28" s="100"/>
      <c r="P28" s="100"/>
      <c r="Q28" s="100"/>
      <c r="R28" s="100"/>
      <c r="S28" s="100"/>
      <c r="T28" s="100"/>
    </row>
    <row r="29" spans="1:20" s="200" customFormat="1" ht="16.5" thickBot="1" x14ac:dyDescent="0.3">
      <c r="A29" s="33"/>
      <c r="B29" s="340" t="s">
        <v>137</v>
      </c>
      <c r="C29" s="341"/>
      <c r="D29" s="341"/>
      <c r="E29" s="341"/>
      <c r="F29" s="341"/>
      <c r="G29" s="341"/>
      <c r="H29" s="341"/>
      <c r="I29" s="341"/>
      <c r="J29" s="298"/>
      <c r="K29" s="298"/>
      <c r="L29" s="298" t="s">
        <v>140</v>
      </c>
      <c r="M29" s="298"/>
      <c r="N29" s="298"/>
      <c r="O29" s="298"/>
      <c r="P29" s="298"/>
      <c r="Q29" s="34"/>
      <c r="R29" s="298" t="s">
        <v>104</v>
      </c>
      <c r="S29" s="298"/>
      <c r="T29" s="26" t="s">
        <v>141</v>
      </c>
    </row>
    <row r="30" spans="1:20" s="33" customFormat="1" ht="15.75" thickBot="1" x14ac:dyDescent="0.3"/>
    <row r="31" spans="1:20" s="33" customFormat="1" ht="15.75" thickBot="1" x14ac:dyDescent="0.3">
      <c r="B31" s="328" t="s">
        <v>0</v>
      </c>
      <c r="C31" s="328" t="s">
        <v>97</v>
      </c>
      <c r="D31" s="328" t="s">
        <v>98</v>
      </c>
      <c r="E31" s="331" t="s">
        <v>116</v>
      </c>
      <c r="F31" s="331"/>
      <c r="G31" s="331"/>
      <c r="H31" s="331"/>
      <c r="I31" s="331"/>
      <c r="J31" s="331"/>
      <c r="K31" s="331"/>
      <c r="L31" s="331"/>
      <c r="M31" s="331"/>
      <c r="N31" s="332" t="s">
        <v>124</v>
      </c>
      <c r="O31" s="331"/>
      <c r="P31" s="331"/>
      <c r="Q31" s="331"/>
      <c r="R31" s="331"/>
      <c r="S31" s="331"/>
      <c r="T31" s="331"/>
    </row>
    <row r="32" spans="1:20" s="33" customFormat="1" ht="15" customHeight="1" x14ac:dyDescent="0.25">
      <c r="B32" s="329"/>
      <c r="C32" s="329"/>
      <c r="D32" s="329"/>
      <c r="E32" s="333" t="s">
        <v>1</v>
      </c>
      <c r="F32" s="334" t="s">
        <v>2</v>
      </c>
      <c r="G32" s="338" t="s">
        <v>129</v>
      </c>
      <c r="H32" s="334" t="s">
        <v>3</v>
      </c>
      <c r="I32" s="326" t="s">
        <v>6</v>
      </c>
      <c r="J32" s="327"/>
      <c r="K32" s="335" t="s">
        <v>118</v>
      </c>
      <c r="L32" s="312" t="s">
        <v>6</v>
      </c>
      <c r="M32" s="313"/>
      <c r="N32" s="337" t="s">
        <v>1</v>
      </c>
      <c r="O32" s="334" t="s">
        <v>2</v>
      </c>
      <c r="P32" s="338" t="s">
        <v>129</v>
      </c>
      <c r="Q32" s="334" t="s">
        <v>3</v>
      </c>
      <c r="R32" s="335" t="s">
        <v>117</v>
      </c>
      <c r="S32" s="312" t="s">
        <v>6</v>
      </c>
      <c r="T32" s="313"/>
    </row>
    <row r="33" spans="1:20" s="33" customFormat="1" ht="96.75" thickBot="1" x14ac:dyDescent="0.3">
      <c r="B33" s="329"/>
      <c r="C33" s="329"/>
      <c r="D33" s="329"/>
      <c r="E33" s="333"/>
      <c r="F33" s="334"/>
      <c r="G33" s="339"/>
      <c r="H33" s="334"/>
      <c r="I33" s="299" t="s">
        <v>4</v>
      </c>
      <c r="J33" s="300" t="s">
        <v>5</v>
      </c>
      <c r="K33" s="336"/>
      <c r="L33" s="29" t="s">
        <v>7</v>
      </c>
      <c r="M33" s="30" t="s">
        <v>8</v>
      </c>
      <c r="N33" s="337"/>
      <c r="O33" s="334"/>
      <c r="P33" s="339"/>
      <c r="Q33" s="334"/>
      <c r="R33" s="336"/>
      <c r="S33" s="29" t="s">
        <v>122</v>
      </c>
      <c r="T33" s="30" t="s">
        <v>123</v>
      </c>
    </row>
    <row r="34" spans="1:20" s="33" customFormat="1" ht="15.75" thickBot="1" x14ac:dyDescent="0.3">
      <c r="B34" s="330"/>
      <c r="C34" s="330"/>
      <c r="D34" s="330"/>
      <c r="E34" s="31">
        <v>1</v>
      </c>
      <c r="F34" s="32">
        <v>2</v>
      </c>
      <c r="G34" s="32">
        <v>3</v>
      </c>
      <c r="H34" s="32">
        <v>4</v>
      </c>
      <c r="I34" s="32">
        <v>5</v>
      </c>
      <c r="J34" s="32">
        <v>6</v>
      </c>
      <c r="K34" s="32">
        <v>7</v>
      </c>
      <c r="L34" s="32">
        <v>8</v>
      </c>
      <c r="M34" s="308">
        <v>9</v>
      </c>
      <c r="N34" s="309">
        <v>10</v>
      </c>
      <c r="O34" s="32">
        <v>11</v>
      </c>
      <c r="P34" s="32">
        <v>12</v>
      </c>
      <c r="Q34" s="32">
        <v>13</v>
      </c>
      <c r="R34" s="32">
        <v>14</v>
      </c>
      <c r="S34" s="32">
        <v>15</v>
      </c>
      <c r="T34" s="308">
        <v>16</v>
      </c>
    </row>
    <row r="35" spans="1:20" s="33" customFormat="1" x14ac:dyDescent="0.25">
      <c r="A35" s="13" t="s">
        <v>142</v>
      </c>
      <c r="B35" s="361" t="s">
        <v>47</v>
      </c>
      <c r="C35" s="345" t="s">
        <v>48</v>
      </c>
      <c r="D35" s="105" t="s">
        <v>48</v>
      </c>
      <c r="E35" s="146">
        <v>26</v>
      </c>
      <c r="F35" s="147">
        <v>8</v>
      </c>
      <c r="G35" s="147">
        <v>2</v>
      </c>
      <c r="H35" s="147">
        <v>6</v>
      </c>
      <c r="I35" s="147">
        <v>6</v>
      </c>
      <c r="J35" s="148">
        <v>0</v>
      </c>
      <c r="K35" s="147">
        <v>42</v>
      </c>
      <c r="L35" s="149">
        <v>3</v>
      </c>
      <c r="M35" s="150">
        <v>7</v>
      </c>
      <c r="N35" s="151">
        <v>44</v>
      </c>
      <c r="O35" s="152">
        <v>16</v>
      </c>
      <c r="P35" s="152">
        <v>4</v>
      </c>
      <c r="Q35" s="152">
        <v>9</v>
      </c>
      <c r="R35" s="55">
        <v>73</v>
      </c>
      <c r="S35" s="177">
        <v>3</v>
      </c>
      <c r="T35" s="177">
        <v>11</v>
      </c>
    </row>
    <row r="36" spans="1:20" s="33" customFormat="1" x14ac:dyDescent="0.25">
      <c r="A36" s="13" t="s">
        <v>142</v>
      </c>
      <c r="B36" s="362"/>
      <c r="C36" s="345"/>
      <c r="D36" s="114" t="s">
        <v>83</v>
      </c>
      <c r="E36" s="115">
        <v>15</v>
      </c>
      <c r="F36" s="116">
        <v>4</v>
      </c>
      <c r="G36" s="116">
        <v>0</v>
      </c>
      <c r="H36" s="116">
        <v>2</v>
      </c>
      <c r="I36" s="116">
        <v>2</v>
      </c>
      <c r="J36" s="117">
        <v>0</v>
      </c>
      <c r="K36" s="116">
        <v>21</v>
      </c>
      <c r="L36" s="118">
        <v>2</v>
      </c>
      <c r="M36" s="119">
        <v>0</v>
      </c>
      <c r="N36" s="120">
        <v>19</v>
      </c>
      <c r="O36" s="121">
        <v>7</v>
      </c>
      <c r="P36" s="121">
        <v>0</v>
      </c>
      <c r="Q36" s="121">
        <v>5</v>
      </c>
      <c r="R36" s="55">
        <v>31</v>
      </c>
      <c r="S36" s="122">
        <v>5</v>
      </c>
      <c r="T36" s="122">
        <v>0</v>
      </c>
    </row>
    <row r="37" spans="1:20" s="33" customFormat="1" ht="15.75" thickBot="1" x14ac:dyDescent="0.3">
      <c r="A37" s="66"/>
      <c r="B37" s="362"/>
      <c r="C37" s="346"/>
      <c r="D37" s="178" t="s">
        <v>13</v>
      </c>
      <c r="E37" s="179">
        <f t="shared" ref="E37:T37" si="19">SUM(E35:E36)</f>
        <v>41</v>
      </c>
      <c r="F37" s="180">
        <f t="shared" si="19"/>
        <v>12</v>
      </c>
      <c r="G37" s="180">
        <f t="shared" ref="G37" si="20">SUM(G35:G36)</f>
        <v>2</v>
      </c>
      <c r="H37" s="180">
        <f t="shared" si="19"/>
        <v>8</v>
      </c>
      <c r="I37" s="181">
        <f t="shared" si="19"/>
        <v>8</v>
      </c>
      <c r="J37" s="182">
        <f t="shared" si="19"/>
        <v>0</v>
      </c>
      <c r="K37" s="128">
        <f t="shared" si="19"/>
        <v>63</v>
      </c>
      <c r="L37" s="183">
        <f t="shared" si="19"/>
        <v>5</v>
      </c>
      <c r="M37" s="184">
        <f t="shared" si="19"/>
        <v>7</v>
      </c>
      <c r="N37" s="185">
        <f t="shared" si="19"/>
        <v>63</v>
      </c>
      <c r="O37" s="186">
        <f t="shared" si="19"/>
        <v>23</v>
      </c>
      <c r="P37" s="186">
        <f t="shared" ref="P37" si="21">SUM(P35:P36)</f>
        <v>4</v>
      </c>
      <c r="Q37" s="186">
        <f t="shared" si="19"/>
        <v>14</v>
      </c>
      <c r="R37" s="45">
        <f t="shared" si="19"/>
        <v>104</v>
      </c>
      <c r="S37" s="187">
        <f t="shared" si="19"/>
        <v>8</v>
      </c>
      <c r="T37" s="187">
        <f t="shared" si="19"/>
        <v>11</v>
      </c>
    </row>
    <row r="38" spans="1:20" s="33" customFormat="1" x14ac:dyDescent="0.25">
      <c r="A38" s="13" t="s">
        <v>142</v>
      </c>
      <c r="B38" s="362"/>
      <c r="C38" s="347" t="s">
        <v>49</v>
      </c>
      <c r="D38" s="145" t="s">
        <v>49</v>
      </c>
      <c r="E38" s="146">
        <v>29</v>
      </c>
      <c r="F38" s="188">
        <v>1</v>
      </c>
      <c r="G38" s="188">
        <v>2</v>
      </c>
      <c r="H38" s="188">
        <v>8</v>
      </c>
      <c r="I38" s="147">
        <v>7</v>
      </c>
      <c r="J38" s="148">
        <v>1</v>
      </c>
      <c r="K38" s="107">
        <v>40</v>
      </c>
      <c r="L38" s="149">
        <v>5</v>
      </c>
      <c r="M38" s="150">
        <v>4</v>
      </c>
      <c r="N38" s="151">
        <v>40</v>
      </c>
      <c r="O38" s="152">
        <v>1</v>
      </c>
      <c r="P38" s="152">
        <v>2</v>
      </c>
      <c r="Q38" s="152">
        <v>9</v>
      </c>
      <c r="R38" s="55">
        <v>52</v>
      </c>
      <c r="S38" s="177">
        <v>6</v>
      </c>
      <c r="T38" s="177">
        <v>4</v>
      </c>
    </row>
    <row r="39" spans="1:20" s="33" customFormat="1" x14ac:dyDescent="0.25">
      <c r="A39" s="13" t="s">
        <v>142</v>
      </c>
      <c r="B39" s="362"/>
      <c r="C39" s="345"/>
      <c r="D39" s="189" t="s">
        <v>84</v>
      </c>
      <c r="E39" s="115">
        <v>7</v>
      </c>
      <c r="F39" s="190">
        <v>2</v>
      </c>
      <c r="G39" s="190">
        <v>2</v>
      </c>
      <c r="H39" s="190">
        <v>2</v>
      </c>
      <c r="I39" s="116">
        <v>0</v>
      </c>
      <c r="J39" s="117">
        <v>2</v>
      </c>
      <c r="K39" s="116">
        <v>13</v>
      </c>
      <c r="L39" s="118">
        <v>1</v>
      </c>
      <c r="M39" s="119">
        <v>1</v>
      </c>
      <c r="N39" s="120">
        <v>11</v>
      </c>
      <c r="O39" s="121">
        <v>2</v>
      </c>
      <c r="P39" s="121">
        <v>2</v>
      </c>
      <c r="Q39" s="121">
        <v>3</v>
      </c>
      <c r="R39" s="55">
        <v>18</v>
      </c>
      <c r="S39" s="122">
        <v>2</v>
      </c>
      <c r="T39" s="122">
        <v>1</v>
      </c>
    </row>
    <row r="40" spans="1:20" s="33" customFormat="1" ht="15.75" thickBot="1" x14ac:dyDescent="0.3">
      <c r="A40" s="66"/>
      <c r="B40" s="362"/>
      <c r="C40" s="346"/>
      <c r="D40" s="178" t="s">
        <v>13</v>
      </c>
      <c r="E40" s="179">
        <f t="shared" ref="E40:T40" si="22">SUM(E38:E39)</f>
        <v>36</v>
      </c>
      <c r="F40" s="180">
        <f t="shared" si="22"/>
        <v>3</v>
      </c>
      <c r="G40" s="180">
        <f t="shared" ref="G40" si="23">SUM(G38:G39)</f>
        <v>4</v>
      </c>
      <c r="H40" s="180">
        <f t="shared" si="22"/>
        <v>10</v>
      </c>
      <c r="I40" s="181">
        <f t="shared" si="22"/>
        <v>7</v>
      </c>
      <c r="J40" s="182">
        <f t="shared" si="22"/>
        <v>3</v>
      </c>
      <c r="K40" s="128">
        <f t="shared" si="22"/>
        <v>53</v>
      </c>
      <c r="L40" s="183">
        <f t="shared" si="22"/>
        <v>6</v>
      </c>
      <c r="M40" s="184">
        <f t="shared" si="22"/>
        <v>5</v>
      </c>
      <c r="N40" s="185">
        <f t="shared" si="22"/>
        <v>51</v>
      </c>
      <c r="O40" s="186">
        <f t="shared" si="22"/>
        <v>3</v>
      </c>
      <c r="P40" s="186">
        <f t="shared" ref="P40" si="24">SUM(P38:P39)</f>
        <v>4</v>
      </c>
      <c r="Q40" s="186">
        <f t="shared" si="22"/>
        <v>12</v>
      </c>
      <c r="R40" s="45">
        <f t="shared" si="22"/>
        <v>70</v>
      </c>
      <c r="S40" s="187">
        <f t="shared" si="22"/>
        <v>8</v>
      </c>
      <c r="T40" s="187">
        <f t="shared" si="22"/>
        <v>5</v>
      </c>
    </row>
    <row r="41" spans="1:20" s="33" customFormat="1" ht="15.75" thickBot="1" x14ac:dyDescent="0.3">
      <c r="A41" s="13" t="s">
        <v>142</v>
      </c>
      <c r="B41" s="362"/>
      <c r="C41" s="191" t="s">
        <v>50</v>
      </c>
      <c r="D41" s="135" t="s">
        <v>50</v>
      </c>
      <c r="E41" s="179">
        <v>38</v>
      </c>
      <c r="F41" s="181">
        <v>2</v>
      </c>
      <c r="G41" s="181">
        <v>6</v>
      </c>
      <c r="H41" s="181">
        <v>1</v>
      </c>
      <c r="I41" s="181">
        <v>0</v>
      </c>
      <c r="J41" s="182">
        <v>1</v>
      </c>
      <c r="K41" s="139">
        <v>47</v>
      </c>
      <c r="L41" s="183">
        <v>0</v>
      </c>
      <c r="M41" s="184">
        <v>2</v>
      </c>
      <c r="N41" s="185">
        <v>79</v>
      </c>
      <c r="O41" s="186">
        <v>2</v>
      </c>
      <c r="P41" s="186">
        <v>10</v>
      </c>
      <c r="Q41" s="186">
        <v>2</v>
      </c>
      <c r="R41" s="45">
        <v>93</v>
      </c>
      <c r="S41" s="187">
        <v>0</v>
      </c>
      <c r="T41" s="187">
        <v>3</v>
      </c>
    </row>
    <row r="42" spans="1:20" s="33" customFormat="1" x14ac:dyDescent="0.25">
      <c r="A42" s="13" t="s">
        <v>142</v>
      </c>
      <c r="B42" s="362"/>
      <c r="C42" s="347" t="s">
        <v>51</v>
      </c>
      <c r="D42" s="145" t="s">
        <v>85</v>
      </c>
      <c r="E42" s="146">
        <v>33</v>
      </c>
      <c r="F42" s="147">
        <v>2</v>
      </c>
      <c r="G42" s="147">
        <v>0</v>
      </c>
      <c r="H42" s="147">
        <v>5</v>
      </c>
      <c r="I42" s="147">
        <v>5</v>
      </c>
      <c r="J42" s="148">
        <v>0</v>
      </c>
      <c r="K42" s="107">
        <v>40</v>
      </c>
      <c r="L42" s="149">
        <v>1</v>
      </c>
      <c r="M42" s="150">
        <v>9</v>
      </c>
      <c r="N42" s="192">
        <v>36</v>
      </c>
      <c r="O42" s="193">
        <v>2</v>
      </c>
      <c r="P42" s="193">
        <v>0</v>
      </c>
      <c r="Q42" s="193">
        <v>5</v>
      </c>
      <c r="R42" s="55">
        <v>43</v>
      </c>
      <c r="S42" s="177">
        <v>1</v>
      </c>
      <c r="T42" s="177">
        <v>11</v>
      </c>
    </row>
    <row r="43" spans="1:20" s="33" customFormat="1" x14ac:dyDescent="0.25">
      <c r="A43" s="13" t="s">
        <v>142</v>
      </c>
      <c r="B43" s="362"/>
      <c r="C43" s="345"/>
      <c r="D43" s="189" t="s">
        <v>51</v>
      </c>
      <c r="E43" s="115">
        <v>34</v>
      </c>
      <c r="F43" s="116">
        <v>3</v>
      </c>
      <c r="G43" s="116">
        <v>2</v>
      </c>
      <c r="H43" s="116">
        <v>4</v>
      </c>
      <c r="I43" s="116">
        <v>4</v>
      </c>
      <c r="J43" s="117">
        <v>0</v>
      </c>
      <c r="K43" s="116">
        <v>43</v>
      </c>
      <c r="L43" s="118">
        <v>4</v>
      </c>
      <c r="M43" s="119">
        <v>0</v>
      </c>
      <c r="N43" s="120">
        <v>58</v>
      </c>
      <c r="O43" s="121">
        <v>3</v>
      </c>
      <c r="P43" s="121">
        <v>4</v>
      </c>
      <c r="Q43" s="121">
        <v>7</v>
      </c>
      <c r="R43" s="55">
        <v>72</v>
      </c>
      <c r="S43" s="122">
        <v>7</v>
      </c>
      <c r="T43" s="122">
        <v>0</v>
      </c>
    </row>
    <row r="44" spans="1:20" s="33" customFormat="1" ht="15.75" thickBot="1" x14ac:dyDescent="0.3">
      <c r="A44" s="66"/>
      <c r="B44" s="362"/>
      <c r="C44" s="346"/>
      <c r="D44" s="178" t="s">
        <v>13</v>
      </c>
      <c r="E44" s="179">
        <f t="shared" ref="E44:T44" si="25">SUM(E42:E43)</f>
        <v>67</v>
      </c>
      <c r="F44" s="181">
        <f t="shared" si="25"/>
        <v>5</v>
      </c>
      <c r="G44" s="181">
        <f t="shared" ref="G44" si="26">SUM(G42:G43)</f>
        <v>2</v>
      </c>
      <c r="H44" s="181">
        <f t="shared" si="25"/>
        <v>9</v>
      </c>
      <c r="I44" s="181">
        <f t="shared" si="25"/>
        <v>9</v>
      </c>
      <c r="J44" s="182">
        <f t="shared" si="25"/>
        <v>0</v>
      </c>
      <c r="K44" s="128">
        <f t="shared" si="25"/>
        <v>83</v>
      </c>
      <c r="L44" s="183">
        <f t="shared" si="25"/>
        <v>5</v>
      </c>
      <c r="M44" s="184">
        <f t="shared" si="25"/>
        <v>9</v>
      </c>
      <c r="N44" s="185">
        <f t="shared" si="25"/>
        <v>94</v>
      </c>
      <c r="O44" s="186">
        <f t="shared" si="25"/>
        <v>5</v>
      </c>
      <c r="P44" s="186">
        <f t="shared" ref="P44" si="27">SUM(P42:P43)</f>
        <v>4</v>
      </c>
      <c r="Q44" s="186">
        <f t="shared" si="25"/>
        <v>12</v>
      </c>
      <c r="R44" s="45">
        <f t="shared" si="25"/>
        <v>115</v>
      </c>
      <c r="S44" s="187">
        <f t="shared" si="25"/>
        <v>8</v>
      </c>
      <c r="T44" s="187">
        <f t="shared" si="25"/>
        <v>11</v>
      </c>
    </row>
    <row r="45" spans="1:20" s="33" customFormat="1" x14ac:dyDescent="0.25">
      <c r="A45" s="13" t="s">
        <v>142</v>
      </c>
      <c r="B45" s="362"/>
      <c r="C45" s="347" t="s">
        <v>52</v>
      </c>
      <c r="D45" s="145" t="s">
        <v>52</v>
      </c>
      <c r="E45" s="146">
        <v>46</v>
      </c>
      <c r="F45" s="147">
        <v>5</v>
      </c>
      <c r="G45" s="147">
        <v>8</v>
      </c>
      <c r="H45" s="147">
        <v>13</v>
      </c>
      <c r="I45" s="147">
        <v>12</v>
      </c>
      <c r="J45" s="148">
        <v>1</v>
      </c>
      <c r="K45" s="107">
        <v>72</v>
      </c>
      <c r="L45" s="194">
        <v>9</v>
      </c>
      <c r="M45" s="195">
        <v>7</v>
      </c>
      <c r="N45" s="151">
        <v>78</v>
      </c>
      <c r="O45" s="152">
        <v>8</v>
      </c>
      <c r="P45" s="152">
        <v>12</v>
      </c>
      <c r="Q45" s="152">
        <v>21</v>
      </c>
      <c r="R45" s="55">
        <v>119</v>
      </c>
      <c r="S45" s="193">
        <v>14</v>
      </c>
      <c r="T45" s="196">
        <v>14</v>
      </c>
    </row>
    <row r="46" spans="1:20" s="33" customFormat="1" x14ac:dyDescent="0.25">
      <c r="A46" s="13" t="s">
        <v>142</v>
      </c>
      <c r="B46" s="362"/>
      <c r="C46" s="345"/>
      <c r="D46" s="114" t="s">
        <v>86</v>
      </c>
      <c r="E46" s="115">
        <v>25</v>
      </c>
      <c r="F46" s="116">
        <v>7</v>
      </c>
      <c r="G46" s="116">
        <v>2</v>
      </c>
      <c r="H46" s="116">
        <v>1</v>
      </c>
      <c r="I46" s="116">
        <v>1</v>
      </c>
      <c r="J46" s="117">
        <v>0</v>
      </c>
      <c r="K46" s="116">
        <v>35</v>
      </c>
      <c r="L46" s="118">
        <v>1</v>
      </c>
      <c r="M46" s="119">
        <v>0</v>
      </c>
      <c r="N46" s="120">
        <v>45</v>
      </c>
      <c r="O46" s="121">
        <v>11</v>
      </c>
      <c r="P46" s="121">
        <v>5</v>
      </c>
      <c r="Q46" s="121">
        <v>2</v>
      </c>
      <c r="R46" s="55">
        <v>63</v>
      </c>
      <c r="S46" s="121">
        <v>2</v>
      </c>
      <c r="T46" s="122">
        <v>0</v>
      </c>
    </row>
    <row r="47" spans="1:20" s="33" customFormat="1" ht="15.75" thickBot="1" x14ac:dyDescent="0.3">
      <c r="A47" s="66"/>
      <c r="B47" s="362"/>
      <c r="C47" s="346"/>
      <c r="D47" s="178" t="s">
        <v>13</v>
      </c>
      <c r="E47" s="179">
        <f t="shared" ref="E47:T47" si="28">SUM(E45:E46)</f>
        <v>71</v>
      </c>
      <c r="F47" s="181">
        <f t="shared" si="28"/>
        <v>12</v>
      </c>
      <c r="G47" s="181">
        <f t="shared" ref="G47" si="29">SUM(G45:G46)</f>
        <v>10</v>
      </c>
      <c r="H47" s="181">
        <f t="shared" si="28"/>
        <v>14</v>
      </c>
      <c r="I47" s="181">
        <f t="shared" si="28"/>
        <v>13</v>
      </c>
      <c r="J47" s="182">
        <f t="shared" si="28"/>
        <v>1</v>
      </c>
      <c r="K47" s="128">
        <f t="shared" si="28"/>
        <v>107</v>
      </c>
      <c r="L47" s="183">
        <f t="shared" si="28"/>
        <v>10</v>
      </c>
      <c r="M47" s="184">
        <f t="shared" si="28"/>
        <v>7</v>
      </c>
      <c r="N47" s="185">
        <f t="shared" si="28"/>
        <v>123</v>
      </c>
      <c r="O47" s="186">
        <f t="shared" si="28"/>
        <v>19</v>
      </c>
      <c r="P47" s="186">
        <f t="shared" ref="P47" si="30">SUM(P45:P46)</f>
        <v>17</v>
      </c>
      <c r="Q47" s="186">
        <f t="shared" si="28"/>
        <v>23</v>
      </c>
      <c r="R47" s="45">
        <f t="shared" si="28"/>
        <v>182</v>
      </c>
      <c r="S47" s="186">
        <f t="shared" si="28"/>
        <v>16</v>
      </c>
      <c r="T47" s="187">
        <f t="shared" si="28"/>
        <v>14</v>
      </c>
    </row>
    <row r="48" spans="1:20" s="33" customFormat="1" ht="15.75" thickBot="1" x14ac:dyDescent="0.3">
      <c r="A48" s="13" t="s">
        <v>142</v>
      </c>
      <c r="B48" s="362"/>
      <c r="C48" s="191" t="s">
        <v>87</v>
      </c>
      <c r="D48" s="135" t="s">
        <v>87</v>
      </c>
      <c r="E48" s="179">
        <v>29</v>
      </c>
      <c r="F48" s="181">
        <v>5</v>
      </c>
      <c r="G48" s="181">
        <v>0</v>
      </c>
      <c r="H48" s="181">
        <v>1</v>
      </c>
      <c r="I48" s="181">
        <v>1</v>
      </c>
      <c r="J48" s="182">
        <v>0</v>
      </c>
      <c r="K48" s="139">
        <v>35</v>
      </c>
      <c r="L48" s="183">
        <v>0</v>
      </c>
      <c r="M48" s="184">
        <v>1</v>
      </c>
      <c r="N48" s="185">
        <v>57</v>
      </c>
      <c r="O48" s="186">
        <v>8</v>
      </c>
      <c r="P48" s="186">
        <v>0</v>
      </c>
      <c r="Q48" s="186">
        <v>1</v>
      </c>
      <c r="R48" s="45">
        <v>66</v>
      </c>
      <c r="S48" s="186">
        <v>0</v>
      </c>
      <c r="T48" s="187">
        <v>1</v>
      </c>
    </row>
    <row r="49" spans="1:20" s="33" customFormat="1" x14ac:dyDescent="0.25">
      <c r="A49" s="13" t="s">
        <v>142</v>
      </c>
      <c r="B49" s="362"/>
      <c r="C49" s="347" t="s">
        <v>53</v>
      </c>
      <c r="D49" s="145" t="s">
        <v>88</v>
      </c>
      <c r="E49" s="146">
        <v>4</v>
      </c>
      <c r="F49" s="147">
        <v>7</v>
      </c>
      <c r="G49" s="147">
        <v>0</v>
      </c>
      <c r="H49" s="147">
        <v>1</v>
      </c>
      <c r="I49" s="147">
        <v>1</v>
      </c>
      <c r="J49" s="148">
        <v>0</v>
      </c>
      <c r="K49" s="107">
        <v>12</v>
      </c>
      <c r="L49" s="149">
        <v>1</v>
      </c>
      <c r="M49" s="150">
        <v>1</v>
      </c>
      <c r="N49" s="151">
        <v>4</v>
      </c>
      <c r="O49" s="152">
        <v>9</v>
      </c>
      <c r="P49" s="152">
        <v>0</v>
      </c>
      <c r="Q49" s="152">
        <v>3</v>
      </c>
      <c r="R49" s="55">
        <v>16</v>
      </c>
      <c r="S49" s="152">
        <v>3</v>
      </c>
      <c r="T49" s="177">
        <v>1</v>
      </c>
    </row>
    <row r="50" spans="1:20" s="33" customFormat="1" x14ac:dyDescent="0.25">
      <c r="A50" s="13" t="s">
        <v>142</v>
      </c>
      <c r="B50" s="362"/>
      <c r="C50" s="345"/>
      <c r="D50" s="114" t="s">
        <v>53</v>
      </c>
      <c r="E50" s="115">
        <v>8</v>
      </c>
      <c r="F50" s="116">
        <v>4</v>
      </c>
      <c r="G50" s="116">
        <v>0</v>
      </c>
      <c r="H50" s="116">
        <v>3</v>
      </c>
      <c r="I50" s="116">
        <v>3</v>
      </c>
      <c r="J50" s="117">
        <v>0</v>
      </c>
      <c r="K50" s="116">
        <v>15</v>
      </c>
      <c r="L50" s="118">
        <v>3</v>
      </c>
      <c r="M50" s="119">
        <v>0</v>
      </c>
      <c r="N50" s="120">
        <v>13</v>
      </c>
      <c r="O50" s="121">
        <v>6</v>
      </c>
      <c r="P50" s="121">
        <v>0</v>
      </c>
      <c r="Q50" s="121">
        <v>5</v>
      </c>
      <c r="R50" s="55">
        <v>24</v>
      </c>
      <c r="S50" s="121">
        <v>5</v>
      </c>
      <c r="T50" s="122">
        <v>0</v>
      </c>
    </row>
    <row r="51" spans="1:20" s="33" customFormat="1" ht="15.75" thickBot="1" x14ac:dyDescent="0.3">
      <c r="A51" s="66"/>
      <c r="B51" s="362"/>
      <c r="C51" s="346"/>
      <c r="D51" s="178" t="s">
        <v>13</v>
      </c>
      <c r="E51" s="179">
        <f t="shared" ref="E51:T51" si="31">SUM(E49:E50)</f>
        <v>12</v>
      </c>
      <c r="F51" s="181">
        <f t="shared" si="31"/>
        <v>11</v>
      </c>
      <c r="G51" s="181">
        <f t="shared" ref="G51" si="32">SUM(G49:G50)</f>
        <v>0</v>
      </c>
      <c r="H51" s="181">
        <f t="shared" si="31"/>
        <v>4</v>
      </c>
      <c r="I51" s="181">
        <f t="shared" si="31"/>
        <v>4</v>
      </c>
      <c r="J51" s="182">
        <f t="shared" si="31"/>
        <v>0</v>
      </c>
      <c r="K51" s="128">
        <f t="shared" si="31"/>
        <v>27</v>
      </c>
      <c r="L51" s="183">
        <f t="shared" si="31"/>
        <v>4</v>
      </c>
      <c r="M51" s="184">
        <f t="shared" si="31"/>
        <v>1</v>
      </c>
      <c r="N51" s="185">
        <f t="shared" si="31"/>
        <v>17</v>
      </c>
      <c r="O51" s="186">
        <f t="shared" si="31"/>
        <v>15</v>
      </c>
      <c r="P51" s="186">
        <f t="shared" ref="P51" si="33">SUM(P49:P50)</f>
        <v>0</v>
      </c>
      <c r="Q51" s="186">
        <f t="shared" si="31"/>
        <v>8</v>
      </c>
      <c r="R51" s="45">
        <f t="shared" si="31"/>
        <v>40</v>
      </c>
      <c r="S51" s="186">
        <f t="shared" si="31"/>
        <v>8</v>
      </c>
      <c r="T51" s="187">
        <f t="shared" si="31"/>
        <v>1</v>
      </c>
    </row>
    <row r="52" spans="1:20" s="33" customFormat="1" ht="15.75" thickBot="1" x14ac:dyDescent="0.3">
      <c r="A52" s="13" t="s">
        <v>142</v>
      </c>
      <c r="B52" s="362"/>
      <c r="C52" s="303" t="s">
        <v>54</v>
      </c>
      <c r="D52" s="197" t="s">
        <v>54</v>
      </c>
      <c r="E52" s="125">
        <v>39</v>
      </c>
      <c r="F52" s="126">
        <v>7</v>
      </c>
      <c r="G52" s="126">
        <v>1</v>
      </c>
      <c r="H52" s="126">
        <v>3</v>
      </c>
      <c r="I52" s="126">
        <v>3</v>
      </c>
      <c r="J52" s="127">
        <v>0</v>
      </c>
      <c r="K52" s="198">
        <v>50</v>
      </c>
      <c r="L52" s="129">
        <v>3</v>
      </c>
      <c r="M52" s="130">
        <v>4</v>
      </c>
      <c r="N52" s="131">
        <v>56</v>
      </c>
      <c r="O52" s="132">
        <v>12</v>
      </c>
      <c r="P52" s="132">
        <v>1</v>
      </c>
      <c r="Q52" s="132">
        <v>4</v>
      </c>
      <c r="R52" s="95">
        <v>73</v>
      </c>
      <c r="S52" s="132">
        <v>4</v>
      </c>
      <c r="T52" s="199">
        <v>4</v>
      </c>
    </row>
    <row r="53" spans="1:20" s="33" customFormat="1" x14ac:dyDescent="0.25">
      <c r="B53" s="362"/>
      <c r="C53" s="364" t="s">
        <v>99</v>
      </c>
      <c r="D53" s="365"/>
      <c r="E53" s="97">
        <f t="shared" ref="E53:T53" si="34">E52+E51+E48+E47+E44+E41+E40+E37</f>
        <v>333</v>
      </c>
      <c r="F53" s="98">
        <f t="shared" si="34"/>
        <v>57</v>
      </c>
      <c r="G53" s="98">
        <f t="shared" ref="G53" si="35">G52+G51+G48+G47+G44+G41+G40+G37</f>
        <v>25</v>
      </c>
      <c r="H53" s="98">
        <f t="shared" si="34"/>
        <v>50</v>
      </c>
      <c r="I53" s="98">
        <f t="shared" si="34"/>
        <v>45</v>
      </c>
      <c r="J53" s="98">
        <f t="shared" si="34"/>
        <v>5</v>
      </c>
      <c r="K53" s="98">
        <f t="shared" si="34"/>
        <v>465</v>
      </c>
      <c r="L53" s="98">
        <f t="shared" si="34"/>
        <v>33</v>
      </c>
      <c r="M53" s="99">
        <f t="shared" si="34"/>
        <v>36</v>
      </c>
      <c r="N53" s="97">
        <f t="shared" si="34"/>
        <v>540</v>
      </c>
      <c r="O53" s="98">
        <f t="shared" si="34"/>
        <v>87</v>
      </c>
      <c r="P53" s="98">
        <f t="shared" ref="P53" si="36">P52+P51+P48+P47+P44+P41+P40+P37</f>
        <v>40</v>
      </c>
      <c r="Q53" s="98">
        <f t="shared" si="34"/>
        <v>76</v>
      </c>
      <c r="R53" s="98">
        <f t="shared" si="34"/>
        <v>743</v>
      </c>
      <c r="S53" s="98">
        <f t="shared" si="34"/>
        <v>52</v>
      </c>
      <c r="T53" s="99">
        <f t="shared" si="34"/>
        <v>50</v>
      </c>
    </row>
    <row r="54" spans="1:20" s="33" customFormat="1" ht="15.75" thickBot="1" x14ac:dyDescent="0.3">
      <c r="B54" s="363"/>
      <c r="C54" s="350" t="s">
        <v>100</v>
      </c>
      <c r="D54" s="360"/>
      <c r="E54" s="263">
        <f>IF(ISERROR(E53/($E53+$F53+$G53+$H53)),0,(E53/($E53+$F53+$G53+$H53)))</f>
        <v>0.71612903225806457</v>
      </c>
      <c r="F54" s="265">
        <f t="shared" ref="F54:G54" si="37">IF(ISERROR(F53/($E53+$F53+$G53+$H53)),0,(F53/($E53+$F53+$G53+$H53)))</f>
        <v>0.12258064516129032</v>
      </c>
      <c r="G54" s="265">
        <f t="shared" si="37"/>
        <v>5.3763440860215055E-2</v>
      </c>
      <c r="H54" s="264">
        <f>IF(1-E54-F54-G54=1,IF(H53=0,0,1),1-E54-F54-G54)</f>
        <v>0.10752688172043007</v>
      </c>
      <c r="I54" s="265">
        <f>IF(ISERROR(I53/H53),0,(I53/H53))</f>
        <v>0.9</v>
      </c>
      <c r="J54" s="265">
        <f>IF(1-I54=1,IF(J53=0,0,1),1-I54)</f>
        <v>9.9999999999999978E-2</v>
      </c>
      <c r="K54" s="265"/>
      <c r="L54" s="265">
        <f>IF(ISERROR(L53/K53),0,L53/K53)</f>
        <v>7.0967741935483872E-2</v>
      </c>
      <c r="M54" s="266">
        <f>IF(ISERROR(M53/K53),0,M53/K53)</f>
        <v>7.7419354838709681E-2</v>
      </c>
      <c r="N54" s="263">
        <f>IF(ISERROR(N53/R53),0,N53/R53)</f>
        <v>0.72678331090174964</v>
      </c>
      <c r="O54" s="265">
        <f>IF(ISERROR(O53/R53),0,O53/R53)</f>
        <v>0.11709286675639301</v>
      </c>
      <c r="P54" s="265">
        <f>IF(ISERROR(P53/R53),0,P53/R53)</f>
        <v>5.3835800807537013E-2</v>
      </c>
      <c r="Q54" s="265">
        <f>IF(1-N54-O54-P54=1,IF(Q53=0,0,1),1-N54-O54-P54)</f>
        <v>0.10228802153432033</v>
      </c>
      <c r="R54" s="265"/>
      <c r="S54" s="265">
        <f>IF(ISERROR(S53/R53),0,(S53/R53))</f>
        <v>6.9986541049798109E-2</v>
      </c>
      <c r="T54" s="267">
        <f>IF(ISERROR(T53/R53),0,T53/R53)</f>
        <v>6.7294751009421269E-2</v>
      </c>
    </row>
    <row r="55" spans="1:20" x14ac:dyDescent="0.25">
      <c r="A55" s="33" t="s">
        <v>142</v>
      </c>
      <c r="B55" s="33"/>
      <c r="C55" s="33"/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</row>
  </sheetData>
  <sheetProtection formatCells="0" formatColumns="0" formatRows="0" insertColumns="0" insertRows="0" insertHyperlinks="0" deleteColumns="0" deleteRows="0" sort="0" autoFilter="0" pivotTables="0"/>
  <mergeCells count="54">
    <mergeCell ref="S5:T5"/>
    <mergeCell ref="P5:P6"/>
    <mergeCell ref="G32:G33"/>
    <mergeCell ref="N5:N6"/>
    <mergeCell ref="O5:O6"/>
    <mergeCell ref="Q5:Q6"/>
    <mergeCell ref="R5:R6"/>
    <mergeCell ref="I5:J5"/>
    <mergeCell ref="H32:H33"/>
    <mergeCell ref="I32:J32"/>
    <mergeCell ref="K32:K33"/>
    <mergeCell ref="L32:M32"/>
    <mergeCell ref="N32:N33"/>
    <mergeCell ref="P32:P33"/>
    <mergeCell ref="O32:O33"/>
    <mergeCell ref="Q32:Q33"/>
    <mergeCell ref="B8:B27"/>
    <mergeCell ref="C8:C10"/>
    <mergeCell ref="C11:C13"/>
    <mergeCell ref="C15:C17"/>
    <mergeCell ref="C18:C20"/>
    <mergeCell ref="C22:C24"/>
    <mergeCell ref="C26:D26"/>
    <mergeCell ref="B4:B7"/>
    <mergeCell ref="C4:C7"/>
    <mergeCell ref="D4:D7"/>
    <mergeCell ref="E4:M4"/>
    <mergeCell ref="G5:G6"/>
    <mergeCell ref="N4:T4"/>
    <mergeCell ref="B2:I2"/>
    <mergeCell ref="B29:I29"/>
    <mergeCell ref="B31:B34"/>
    <mergeCell ref="C31:C34"/>
    <mergeCell ref="D31:D34"/>
    <mergeCell ref="E31:M31"/>
    <mergeCell ref="C27:D27"/>
    <mergeCell ref="E5:E6"/>
    <mergeCell ref="F5:F6"/>
    <mergeCell ref="H5:H6"/>
    <mergeCell ref="K5:K6"/>
    <mergeCell ref="L5:M5"/>
    <mergeCell ref="N31:T31"/>
    <mergeCell ref="E32:E33"/>
    <mergeCell ref="F32:F33"/>
    <mergeCell ref="R32:R33"/>
    <mergeCell ref="S32:T32"/>
    <mergeCell ref="B35:B54"/>
    <mergeCell ref="C35:C37"/>
    <mergeCell ref="C38:C40"/>
    <mergeCell ref="C42:C44"/>
    <mergeCell ref="C45:C47"/>
    <mergeCell ref="C49:C51"/>
    <mergeCell ref="C53:D53"/>
    <mergeCell ref="C54:D54"/>
  </mergeCells>
  <pageMargins left="0.19685039370078741" right="0.19685039370078741" top="0.31496062992125984" bottom="0.31496062992125984" header="0" footer="0.23622047244094491"/>
  <pageSetup paperSize="9" scale="56" orientation="landscape" r:id="rId1"/>
  <headerFooter>
    <oddFooter>&amp;R&amp;8Page &amp;P of &amp;N</oddFooter>
  </headerFooter>
  <rowBreaks count="1" manualBreakCount="1">
    <brk id="27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5"/>
  <sheetViews>
    <sheetView zoomScaleNormal="100" workbookViewId="0">
      <selection activeCell="E8" sqref="E8"/>
    </sheetView>
  </sheetViews>
  <sheetFormatPr defaultRowHeight="15" x14ac:dyDescent="0.25"/>
  <cols>
    <col min="1" max="1" width="4.7109375" customWidth="1"/>
    <col min="2" max="2" width="5.5703125" customWidth="1"/>
    <col min="3" max="3" width="25.42578125" customWidth="1"/>
    <col min="4" max="4" width="23.42578125" customWidth="1"/>
    <col min="5" max="5" width="7.7109375" customWidth="1"/>
    <col min="6" max="6" width="7.28515625" customWidth="1"/>
    <col min="7" max="7" width="11.7109375" customWidth="1"/>
    <col min="8" max="8" width="6.85546875" customWidth="1"/>
    <col min="9" max="10" width="10.85546875" customWidth="1"/>
    <col min="11" max="11" width="6.140625" customWidth="1"/>
    <col min="12" max="13" width="16.85546875" customWidth="1"/>
    <col min="14" max="14" width="7.7109375" customWidth="1"/>
    <col min="15" max="15" width="8.140625" customWidth="1"/>
    <col min="16" max="16" width="11.7109375" customWidth="1"/>
    <col min="17" max="17" width="7.85546875" customWidth="1"/>
    <col min="18" max="18" width="6.5703125" customWidth="1"/>
    <col min="19" max="19" width="15.85546875" customWidth="1"/>
    <col min="20" max="20" width="16" customWidth="1"/>
  </cols>
  <sheetData>
    <row r="1" spans="1:20" s="201" customFormat="1" ht="15.75" thickBot="1" x14ac:dyDescent="0.3">
      <c r="B1" s="100"/>
      <c r="C1" s="101"/>
      <c r="D1" s="101"/>
      <c r="E1" s="202"/>
      <c r="F1" s="202"/>
      <c r="G1" s="202"/>
      <c r="H1" s="202"/>
      <c r="I1" s="202"/>
      <c r="J1" s="202"/>
      <c r="K1" s="202"/>
      <c r="L1" s="202"/>
      <c r="M1" s="202"/>
      <c r="N1" s="202"/>
      <c r="O1" s="202"/>
      <c r="P1" s="202"/>
      <c r="Q1" s="202"/>
      <c r="R1" s="202"/>
      <c r="S1" s="202"/>
      <c r="T1" s="202"/>
    </row>
    <row r="2" spans="1:20" s="33" customFormat="1" ht="27" customHeight="1" thickBot="1" x14ac:dyDescent="0.3">
      <c r="B2" s="340" t="s">
        <v>135</v>
      </c>
      <c r="C2" s="341"/>
      <c r="D2" s="341"/>
      <c r="E2" s="341"/>
      <c r="F2" s="341"/>
      <c r="G2" s="341"/>
      <c r="H2" s="341"/>
      <c r="I2" s="341"/>
      <c r="J2" s="25"/>
      <c r="K2" s="25"/>
      <c r="L2" s="25" t="s">
        <v>140</v>
      </c>
      <c r="M2" s="25"/>
      <c r="N2" s="25"/>
      <c r="O2" s="25"/>
      <c r="P2" s="297"/>
      <c r="Q2" s="34"/>
      <c r="R2" s="25" t="s">
        <v>104</v>
      </c>
      <c r="S2" s="25"/>
      <c r="T2" s="26" t="s">
        <v>141</v>
      </c>
    </row>
    <row r="3" spans="1:20" s="33" customFormat="1" ht="15.75" thickBot="1" x14ac:dyDescent="0.3"/>
    <row r="4" spans="1:20" s="33" customFormat="1" ht="15" customHeight="1" thickBot="1" x14ac:dyDescent="0.3">
      <c r="B4" s="328" t="s">
        <v>0</v>
      </c>
      <c r="C4" s="328" t="s">
        <v>97</v>
      </c>
      <c r="D4" s="328" t="s">
        <v>98</v>
      </c>
      <c r="E4" s="331" t="s">
        <v>114</v>
      </c>
      <c r="F4" s="331"/>
      <c r="G4" s="331"/>
      <c r="H4" s="331"/>
      <c r="I4" s="331"/>
      <c r="J4" s="331"/>
      <c r="K4" s="331"/>
      <c r="L4" s="331"/>
      <c r="M4" s="331"/>
      <c r="N4" s="332" t="s">
        <v>115</v>
      </c>
      <c r="O4" s="331"/>
      <c r="P4" s="331"/>
      <c r="Q4" s="331"/>
      <c r="R4" s="331"/>
      <c r="S4" s="331"/>
      <c r="T4" s="331"/>
    </row>
    <row r="5" spans="1:20" s="33" customFormat="1" ht="15" customHeight="1" x14ac:dyDescent="0.25">
      <c r="B5" s="329"/>
      <c r="C5" s="329"/>
      <c r="D5" s="329"/>
      <c r="E5" s="333" t="s">
        <v>1</v>
      </c>
      <c r="F5" s="334" t="s">
        <v>2</v>
      </c>
      <c r="G5" s="338" t="s">
        <v>129</v>
      </c>
      <c r="H5" s="334" t="s">
        <v>3</v>
      </c>
      <c r="I5" s="326" t="s">
        <v>6</v>
      </c>
      <c r="J5" s="327"/>
      <c r="K5" s="335" t="s">
        <v>139</v>
      </c>
      <c r="L5" s="312" t="s">
        <v>6</v>
      </c>
      <c r="M5" s="313"/>
      <c r="N5" s="337" t="s">
        <v>1</v>
      </c>
      <c r="O5" s="334" t="s">
        <v>2</v>
      </c>
      <c r="P5" s="338" t="s">
        <v>129</v>
      </c>
      <c r="Q5" s="334" t="s">
        <v>3</v>
      </c>
      <c r="R5" s="335" t="s">
        <v>117</v>
      </c>
      <c r="S5" s="312" t="s">
        <v>6</v>
      </c>
      <c r="T5" s="313"/>
    </row>
    <row r="6" spans="1:20" s="104" customFormat="1" ht="96" customHeight="1" thickBot="1" x14ac:dyDescent="0.3">
      <c r="A6" s="168"/>
      <c r="B6" s="329"/>
      <c r="C6" s="329"/>
      <c r="D6" s="329"/>
      <c r="E6" s="333"/>
      <c r="F6" s="334"/>
      <c r="G6" s="339"/>
      <c r="H6" s="334"/>
      <c r="I6" s="299" t="s">
        <v>4</v>
      </c>
      <c r="J6" s="300" t="s">
        <v>5</v>
      </c>
      <c r="K6" s="336"/>
      <c r="L6" s="29" t="s">
        <v>7</v>
      </c>
      <c r="M6" s="30" t="s">
        <v>8</v>
      </c>
      <c r="N6" s="337"/>
      <c r="O6" s="334"/>
      <c r="P6" s="339"/>
      <c r="Q6" s="334"/>
      <c r="R6" s="336"/>
      <c r="S6" s="29" t="s">
        <v>122</v>
      </c>
      <c r="T6" s="30" t="s">
        <v>123</v>
      </c>
    </row>
    <row r="7" spans="1:20" s="104" customFormat="1" ht="15" customHeight="1" thickBot="1" x14ac:dyDescent="0.3">
      <c r="B7" s="330"/>
      <c r="C7" s="330"/>
      <c r="D7" s="330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2">
        <v>8</v>
      </c>
      <c r="M7" s="308">
        <v>9</v>
      </c>
      <c r="N7" s="309">
        <v>10</v>
      </c>
      <c r="O7" s="32">
        <v>11</v>
      </c>
      <c r="P7" s="32">
        <v>12</v>
      </c>
      <c r="Q7" s="32">
        <v>13</v>
      </c>
      <c r="R7" s="32">
        <v>14</v>
      </c>
      <c r="S7" s="32">
        <v>15</v>
      </c>
      <c r="T7" s="308">
        <v>16</v>
      </c>
    </row>
    <row r="8" spans="1:20" s="33" customFormat="1" x14ac:dyDescent="0.25">
      <c r="A8" s="13" t="s">
        <v>142</v>
      </c>
      <c r="B8" s="366" t="s">
        <v>19</v>
      </c>
      <c r="C8" s="367" t="s">
        <v>102</v>
      </c>
      <c r="D8" s="105" t="s">
        <v>68</v>
      </c>
      <c r="E8" s="146">
        <v>3</v>
      </c>
      <c r="F8" s="147">
        <v>0</v>
      </c>
      <c r="G8" s="147">
        <v>0</v>
      </c>
      <c r="H8" s="147">
        <v>0</v>
      </c>
      <c r="I8" s="147">
        <v>0</v>
      </c>
      <c r="J8" s="148">
        <v>0</v>
      </c>
      <c r="K8" s="147">
        <v>3</v>
      </c>
      <c r="L8" s="149">
        <v>0</v>
      </c>
      <c r="M8" s="150">
        <v>0</v>
      </c>
      <c r="N8" s="151">
        <v>6</v>
      </c>
      <c r="O8" s="152">
        <v>0</v>
      </c>
      <c r="P8" s="152">
        <v>0</v>
      </c>
      <c r="Q8" s="152">
        <v>0</v>
      </c>
      <c r="R8" s="55">
        <v>6</v>
      </c>
      <c r="S8" s="152">
        <v>0</v>
      </c>
      <c r="T8" s="153">
        <v>0</v>
      </c>
    </row>
    <row r="9" spans="1:20" s="33" customFormat="1" ht="15.75" customHeight="1" x14ac:dyDescent="0.25">
      <c r="A9" s="13" t="s">
        <v>142</v>
      </c>
      <c r="B9" s="343"/>
      <c r="C9" s="367"/>
      <c r="D9" s="203" t="s">
        <v>103</v>
      </c>
      <c r="E9" s="115">
        <v>3</v>
      </c>
      <c r="F9" s="116">
        <v>0</v>
      </c>
      <c r="G9" s="116">
        <v>1</v>
      </c>
      <c r="H9" s="116">
        <v>0</v>
      </c>
      <c r="I9" s="116">
        <v>0</v>
      </c>
      <c r="J9" s="117">
        <v>0</v>
      </c>
      <c r="K9" s="116">
        <v>4</v>
      </c>
      <c r="L9" s="118">
        <v>0</v>
      </c>
      <c r="M9" s="119">
        <v>1</v>
      </c>
      <c r="N9" s="120">
        <v>3</v>
      </c>
      <c r="O9" s="121">
        <v>0</v>
      </c>
      <c r="P9" s="121">
        <v>1</v>
      </c>
      <c r="Q9" s="121">
        <v>0</v>
      </c>
      <c r="R9" s="55">
        <v>4</v>
      </c>
      <c r="S9" s="121">
        <v>0</v>
      </c>
      <c r="T9" s="123">
        <v>1</v>
      </c>
    </row>
    <row r="10" spans="1:20" s="33" customFormat="1" ht="15.75" thickBot="1" x14ac:dyDescent="0.3">
      <c r="A10" s="66"/>
      <c r="B10" s="343"/>
      <c r="C10" s="368"/>
      <c r="D10" s="178" t="s">
        <v>13</v>
      </c>
      <c r="E10" s="179">
        <f t="shared" ref="E10:T10" si="0">SUM(E8:E9)</f>
        <v>6</v>
      </c>
      <c r="F10" s="181">
        <f t="shared" si="0"/>
        <v>0</v>
      </c>
      <c r="G10" s="181">
        <f t="shared" ref="G10" si="1">SUM(G8:G9)</f>
        <v>1</v>
      </c>
      <c r="H10" s="181">
        <f t="shared" si="0"/>
        <v>0</v>
      </c>
      <c r="I10" s="181">
        <f t="shared" si="0"/>
        <v>0</v>
      </c>
      <c r="J10" s="182">
        <f t="shared" si="0"/>
        <v>0</v>
      </c>
      <c r="K10" s="128">
        <f t="shared" si="0"/>
        <v>7</v>
      </c>
      <c r="L10" s="183">
        <f t="shared" si="0"/>
        <v>0</v>
      </c>
      <c r="M10" s="184">
        <f t="shared" si="0"/>
        <v>1</v>
      </c>
      <c r="N10" s="185">
        <f t="shared" si="0"/>
        <v>9</v>
      </c>
      <c r="O10" s="186">
        <f t="shared" si="0"/>
        <v>0</v>
      </c>
      <c r="P10" s="186">
        <f t="shared" ref="P10" si="2">SUM(P8:P9)</f>
        <v>1</v>
      </c>
      <c r="Q10" s="186">
        <f t="shared" si="0"/>
        <v>0</v>
      </c>
      <c r="R10" s="45">
        <f t="shared" si="0"/>
        <v>10</v>
      </c>
      <c r="S10" s="186">
        <f t="shared" si="0"/>
        <v>0</v>
      </c>
      <c r="T10" s="204">
        <f t="shared" si="0"/>
        <v>1</v>
      </c>
    </row>
    <row r="11" spans="1:20" s="33" customFormat="1" x14ac:dyDescent="0.25">
      <c r="A11" s="13" t="s">
        <v>142</v>
      </c>
      <c r="B11" s="343"/>
      <c r="C11" s="347" t="s">
        <v>20</v>
      </c>
      <c r="D11" s="205" t="s">
        <v>69</v>
      </c>
      <c r="E11" s="146">
        <v>0</v>
      </c>
      <c r="F11" s="147">
        <v>0</v>
      </c>
      <c r="G11" s="147">
        <v>0</v>
      </c>
      <c r="H11" s="147">
        <v>0</v>
      </c>
      <c r="I11" s="147">
        <v>0</v>
      </c>
      <c r="J11" s="148">
        <v>0</v>
      </c>
      <c r="K11" s="107">
        <v>0</v>
      </c>
      <c r="L11" s="149">
        <v>0</v>
      </c>
      <c r="M11" s="150">
        <v>0</v>
      </c>
      <c r="N11" s="151">
        <v>0</v>
      </c>
      <c r="O11" s="152">
        <v>0</v>
      </c>
      <c r="P11" s="152">
        <v>0</v>
      </c>
      <c r="Q11" s="152">
        <v>0</v>
      </c>
      <c r="R11" s="55">
        <v>0</v>
      </c>
      <c r="S11" s="152">
        <v>0</v>
      </c>
      <c r="T11" s="153">
        <v>0</v>
      </c>
    </row>
    <row r="12" spans="1:20" s="33" customFormat="1" x14ac:dyDescent="0.25">
      <c r="A12" s="13" t="s">
        <v>142</v>
      </c>
      <c r="B12" s="343"/>
      <c r="C12" s="345"/>
      <c r="D12" s="189" t="s">
        <v>20</v>
      </c>
      <c r="E12" s="115">
        <v>0</v>
      </c>
      <c r="F12" s="116">
        <v>0</v>
      </c>
      <c r="G12" s="116">
        <v>0</v>
      </c>
      <c r="H12" s="116">
        <v>1</v>
      </c>
      <c r="I12" s="116">
        <v>1</v>
      </c>
      <c r="J12" s="117">
        <v>0</v>
      </c>
      <c r="K12" s="116">
        <v>1</v>
      </c>
      <c r="L12" s="118">
        <v>1</v>
      </c>
      <c r="M12" s="119">
        <v>0</v>
      </c>
      <c r="N12" s="120">
        <v>0</v>
      </c>
      <c r="O12" s="121">
        <v>0</v>
      </c>
      <c r="P12" s="121">
        <v>0</v>
      </c>
      <c r="Q12" s="121">
        <v>1</v>
      </c>
      <c r="R12" s="55">
        <v>1</v>
      </c>
      <c r="S12" s="121">
        <v>1</v>
      </c>
      <c r="T12" s="123">
        <v>0</v>
      </c>
    </row>
    <row r="13" spans="1:20" s="33" customFormat="1" ht="15.75" thickBot="1" x14ac:dyDescent="0.3">
      <c r="A13" s="66"/>
      <c r="B13" s="343"/>
      <c r="C13" s="346"/>
      <c r="D13" s="178" t="s">
        <v>13</v>
      </c>
      <c r="E13" s="179">
        <f t="shared" ref="E13:T13" si="3">SUM(E11:E12)</f>
        <v>0</v>
      </c>
      <c r="F13" s="181">
        <f t="shared" si="3"/>
        <v>0</v>
      </c>
      <c r="G13" s="181">
        <f t="shared" ref="G13" si="4">SUM(G11:G12)</f>
        <v>0</v>
      </c>
      <c r="H13" s="181">
        <f t="shared" si="3"/>
        <v>1</v>
      </c>
      <c r="I13" s="181">
        <f t="shared" si="3"/>
        <v>1</v>
      </c>
      <c r="J13" s="182">
        <f t="shared" si="3"/>
        <v>0</v>
      </c>
      <c r="K13" s="128">
        <f t="shared" si="3"/>
        <v>1</v>
      </c>
      <c r="L13" s="183">
        <f t="shared" si="3"/>
        <v>1</v>
      </c>
      <c r="M13" s="184">
        <f t="shared" si="3"/>
        <v>0</v>
      </c>
      <c r="N13" s="185">
        <f t="shared" si="3"/>
        <v>0</v>
      </c>
      <c r="O13" s="186">
        <f t="shared" si="3"/>
        <v>0</v>
      </c>
      <c r="P13" s="186">
        <f t="shared" ref="P13" si="5">SUM(P11:P12)</f>
        <v>0</v>
      </c>
      <c r="Q13" s="186">
        <f t="shared" si="3"/>
        <v>1</v>
      </c>
      <c r="R13" s="45">
        <f t="shared" si="3"/>
        <v>1</v>
      </c>
      <c r="S13" s="186">
        <f t="shared" si="3"/>
        <v>1</v>
      </c>
      <c r="T13" s="204">
        <f t="shared" si="3"/>
        <v>0</v>
      </c>
    </row>
    <row r="14" spans="1:20" s="33" customFormat="1" x14ac:dyDescent="0.25">
      <c r="A14" s="13" t="s">
        <v>142</v>
      </c>
      <c r="B14" s="343"/>
      <c r="C14" s="369" t="s">
        <v>21</v>
      </c>
      <c r="D14" s="145" t="s">
        <v>21</v>
      </c>
      <c r="E14" s="146">
        <v>0</v>
      </c>
      <c r="F14" s="147">
        <v>0</v>
      </c>
      <c r="G14" s="147">
        <v>1</v>
      </c>
      <c r="H14" s="147">
        <v>0</v>
      </c>
      <c r="I14" s="147">
        <v>0</v>
      </c>
      <c r="J14" s="148">
        <v>0</v>
      </c>
      <c r="K14" s="107">
        <v>1</v>
      </c>
      <c r="L14" s="149">
        <v>0</v>
      </c>
      <c r="M14" s="150">
        <v>0</v>
      </c>
      <c r="N14" s="151">
        <v>0</v>
      </c>
      <c r="O14" s="152">
        <v>0</v>
      </c>
      <c r="P14" s="152">
        <v>2</v>
      </c>
      <c r="Q14" s="152">
        <v>0</v>
      </c>
      <c r="R14" s="55">
        <v>2</v>
      </c>
      <c r="S14" s="152">
        <v>0</v>
      </c>
      <c r="T14" s="153">
        <v>0</v>
      </c>
    </row>
    <row r="15" spans="1:20" s="33" customFormat="1" x14ac:dyDescent="0.25">
      <c r="A15" s="13" t="s">
        <v>142</v>
      </c>
      <c r="B15" s="343"/>
      <c r="C15" s="370"/>
      <c r="D15" s="114" t="s">
        <v>70</v>
      </c>
      <c r="E15" s="115">
        <v>0</v>
      </c>
      <c r="F15" s="116">
        <v>0</v>
      </c>
      <c r="G15" s="116">
        <v>0</v>
      </c>
      <c r="H15" s="116">
        <v>1</v>
      </c>
      <c r="I15" s="116">
        <v>1</v>
      </c>
      <c r="J15" s="117">
        <v>0</v>
      </c>
      <c r="K15" s="116">
        <v>1</v>
      </c>
      <c r="L15" s="118">
        <v>0</v>
      </c>
      <c r="M15" s="119">
        <v>1</v>
      </c>
      <c r="N15" s="120">
        <v>0</v>
      </c>
      <c r="O15" s="121">
        <v>0</v>
      </c>
      <c r="P15" s="121">
        <v>0</v>
      </c>
      <c r="Q15" s="121">
        <v>1</v>
      </c>
      <c r="R15" s="55">
        <v>1</v>
      </c>
      <c r="S15" s="121">
        <v>0</v>
      </c>
      <c r="T15" s="123">
        <v>1</v>
      </c>
    </row>
    <row r="16" spans="1:20" s="33" customFormat="1" ht="15.75" thickBot="1" x14ac:dyDescent="0.3">
      <c r="A16" s="66"/>
      <c r="B16" s="343"/>
      <c r="C16" s="371"/>
      <c r="D16" s="178" t="s">
        <v>13</v>
      </c>
      <c r="E16" s="179">
        <f t="shared" ref="E16:T16" si="6">SUM(E14:E15)</f>
        <v>0</v>
      </c>
      <c r="F16" s="181">
        <f t="shared" si="6"/>
        <v>0</v>
      </c>
      <c r="G16" s="181">
        <f t="shared" ref="G16" si="7">SUM(G14:G15)</f>
        <v>1</v>
      </c>
      <c r="H16" s="181">
        <f t="shared" si="6"/>
        <v>1</v>
      </c>
      <c r="I16" s="181">
        <f t="shared" si="6"/>
        <v>1</v>
      </c>
      <c r="J16" s="182">
        <f t="shared" si="6"/>
        <v>0</v>
      </c>
      <c r="K16" s="128">
        <f t="shared" si="6"/>
        <v>2</v>
      </c>
      <c r="L16" s="183">
        <f t="shared" si="6"/>
        <v>0</v>
      </c>
      <c r="M16" s="184">
        <f t="shared" si="6"/>
        <v>1</v>
      </c>
      <c r="N16" s="185">
        <f t="shared" si="6"/>
        <v>0</v>
      </c>
      <c r="O16" s="186">
        <f t="shared" si="6"/>
        <v>0</v>
      </c>
      <c r="P16" s="186">
        <f t="shared" ref="P16" si="8">SUM(P14:P15)</f>
        <v>2</v>
      </c>
      <c r="Q16" s="186">
        <f t="shared" si="6"/>
        <v>1</v>
      </c>
      <c r="R16" s="45">
        <f t="shared" si="6"/>
        <v>3</v>
      </c>
      <c r="S16" s="186">
        <f t="shared" si="6"/>
        <v>0</v>
      </c>
      <c r="T16" s="204">
        <f t="shared" si="6"/>
        <v>1</v>
      </c>
    </row>
    <row r="17" spans="1:20" s="33" customFormat="1" ht="15.75" thickBot="1" x14ac:dyDescent="0.3">
      <c r="A17" s="13" t="s">
        <v>142</v>
      </c>
      <c r="B17" s="343"/>
      <c r="C17" s="134" t="s">
        <v>22</v>
      </c>
      <c r="D17" s="206" t="s">
        <v>22</v>
      </c>
      <c r="E17" s="179">
        <v>8</v>
      </c>
      <c r="F17" s="181">
        <v>1</v>
      </c>
      <c r="G17" s="181">
        <v>0</v>
      </c>
      <c r="H17" s="181">
        <v>1</v>
      </c>
      <c r="I17" s="181">
        <v>1</v>
      </c>
      <c r="J17" s="182">
        <v>0</v>
      </c>
      <c r="K17" s="139">
        <v>10</v>
      </c>
      <c r="L17" s="183">
        <v>1</v>
      </c>
      <c r="M17" s="184">
        <v>1</v>
      </c>
      <c r="N17" s="185">
        <v>11</v>
      </c>
      <c r="O17" s="186">
        <v>2</v>
      </c>
      <c r="P17" s="186">
        <v>0</v>
      </c>
      <c r="Q17" s="186">
        <v>2</v>
      </c>
      <c r="R17" s="45">
        <v>15</v>
      </c>
      <c r="S17" s="186">
        <v>2</v>
      </c>
      <c r="T17" s="204">
        <v>1</v>
      </c>
    </row>
    <row r="18" spans="1:20" s="33" customFormat="1" x14ac:dyDescent="0.25">
      <c r="A18" s="13" t="s">
        <v>142</v>
      </c>
      <c r="B18" s="343"/>
      <c r="C18" s="369" t="s">
        <v>23</v>
      </c>
      <c r="D18" s="105" t="s">
        <v>71</v>
      </c>
      <c r="E18" s="146">
        <v>1</v>
      </c>
      <c r="F18" s="147">
        <v>0</v>
      </c>
      <c r="G18" s="147">
        <v>0</v>
      </c>
      <c r="H18" s="147">
        <v>0</v>
      </c>
      <c r="I18" s="147">
        <v>0</v>
      </c>
      <c r="J18" s="148">
        <v>0</v>
      </c>
      <c r="K18" s="107">
        <v>1</v>
      </c>
      <c r="L18" s="149">
        <v>0</v>
      </c>
      <c r="M18" s="150">
        <v>0</v>
      </c>
      <c r="N18" s="151">
        <v>2</v>
      </c>
      <c r="O18" s="152">
        <v>0</v>
      </c>
      <c r="P18" s="152">
        <v>0</v>
      </c>
      <c r="Q18" s="152">
        <v>0</v>
      </c>
      <c r="R18" s="55">
        <v>2</v>
      </c>
      <c r="S18" s="152">
        <v>0</v>
      </c>
      <c r="T18" s="153">
        <v>0</v>
      </c>
    </row>
    <row r="19" spans="1:20" s="33" customFormat="1" x14ac:dyDescent="0.25">
      <c r="A19" s="13" t="s">
        <v>142</v>
      </c>
      <c r="B19" s="343"/>
      <c r="C19" s="370"/>
      <c r="D19" s="114" t="s">
        <v>23</v>
      </c>
      <c r="E19" s="115">
        <v>3</v>
      </c>
      <c r="F19" s="116">
        <v>1</v>
      </c>
      <c r="G19" s="116">
        <v>1</v>
      </c>
      <c r="H19" s="116">
        <v>1</v>
      </c>
      <c r="I19" s="116">
        <v>0</v>
      </c>
      <c r="J19" s="117">
        <v>1</v>
      </c>
      <c r="K19" s="116">
        <v>6</v>
      </c>
      <c r="L19" s="118">
        <v>0</v>
      </c>
      <c r="M19" s="119">
        <v>1</v>
      </c>
      <c r="N19" s="120">
        <v>8</v>
      </c>
      <c r="O19" s="121">
        <v>1</v>
      </c>
      <c r="P19" s="121">
        <v>2</v>
      </c>
      <c r="Q19" s="121">
        <v>2</v>
      </c>
      <c r="R19" s="55">
        <v>13</v>
      </c>
      <c r="S19" s="121">
        <v>0</v>
      </c>
      <c r="T19" s="123">
        <v>2</v>
      </c>
    </row>
    <row r="20" spans="1:20" s="33" customFormat="1" ht="15.75" thickBot="1" x14ac:dyDescent="0.3">
      <c r="B20" s="343"/>
      <c r="C20" s="370"/>
      <c r="D20" s="207" t="s">
        <v>13</v>
      </c>
      <c r="E20" s="125">
        <f t="shared" ref="E20:T20" si="9">SUM(E18:E19)</f>
        <v>4</v>
      </c>
      <c r="F20" s="126">
        <f t="shared" si="9"/>
        <v>1</v>
      </c>
      <c r="G20" s="126">
        <f t="shared" ref="G20" si="10">SUM(G18:G19)</f>
        <v>1</v>
      </c>
      <c r="H20" s="126">
        <f t="shared" si="9"/>
        <v>1</v>
      </c>
      <c r="I20" s="126">
        <f t="shared" si="9"/>
        <v>0</v>
      </c>
      <c r="J20" s="127">
        <f t="shared" si="9"/>
        <v>1</v>
      </c>
      <c r="K20" s="126">
        <f t="shared" si="9"/>
        <v>7</v>
      </c>
      <c r="L20" s="129">
        <f t="shared" si="9"/>
        <v>0</v>
      </c>
      <c r="M20" s="130">
        <f t="shared" si="9"/>
        <v>1</v>
      </c>
      <c r="N20" s="131">
        <f t="shared" si="9"/>
        <v>10</v>
      </c>
      <c r="O20" s="132">
        <f t="shared" si="9"/>
        <v>1</v>
      </c>
      <c r="P20" s="132">
        <f t="shared" ref="P20" si="11">SUM(P18:P19)</f>
        <v>2</v>
      </c>
      <c r="Q20" s="132">
        <f t="shared" si="9"/>
        <v>2</v>
      </c>
      <c r="R20" s="94">
        <f t="shared" si="9"/>
        <v>15</v>
      </c>
      <c r="S20" s="132">
        <f t="shared" si="9"/>
        <v>0</v>
      </c>
      <c r="T20" s="133">
        <f t="shared" si="9"/>
        <v>2</v>
      </c>
    </row>
    <row r="21" spans="1:20" s="33" customFormat="1" ht="16.5" customHeight="1" x14ac:dyDescent="0.25">
      <c r="B21" s="343"/>
      <c r="C21" s="364" t="s">
        <v>99</v>
      </c>
      <c r="D21" s="365"/>
      <c r="E21" s="97">
        <f t="shared" ref="E21:T21" si="12">E20+E17+E16+E13+E10</f>
        <v>18</v>
      </c>
      <c r="F21" s="98">
        <f t="shared" si="12"/>
        <v>2</v>
      </c>
      <c r="G21" s="98">
        <f t="shared" ref="G21" si="13">G20+G17+G16+G13+G10</f>
        <v>3</v>
      </c>
      <c r="H21" s="98">
        <f t="shared" si="12"/>
        <v>4</v>
      </c>
      <c r="I21" s="98">
        <f t="shared" si="12"/>
        <v>3</v>
      </c>
      <c r="J21" s="98">
        <f t="shared" si="12"/>
        <v>1</v>
      </c>
      <c r="K21" s="98">
        <f t="shared" si="12"/>
        <v>27</v>
      </c>
      <c r="L21" s="98">
        <f t="shared" si="12"/>
        <v>2</v>
      </c>
      <c r="M21" s="99">
        <f t="shared" si="12"/>
        <v>4</v>
      </c>
      <c r="N21" s="97">
        <f t="shared" si="12"/>
        <v>30</v>
      </c>
      <c r="O21" s="98">
        <f t="shared" si="12"/>
        <v>3</v>
      </c>
      <c r="P21" s="98">
        <f t="shared" ref="P21" si="14">P20+P17+P16+P13+P10</f>
        <v>5</v>
      </c>
      <c r="Q21" s="98">
        <f t="shared" si="12"/>
        <v>6</v>
      </c>
      <c r="R21" s="98">
        <f t="shared" si="12"/>
        <v>44</v>
      </c>
      <c r="S21" s="98">
        <f t="shared" si="12"/>
        <v>3</v>
      </c>
      <c r="T21" s="99">
        <f t="shared" si="12"/>
        <v>5</v>
      </c>
    </row>
    <row r="22" spans="1:20" s="33" customFormat="1" ht="15.75" thickBot="1" x14ac:dyDescent="0.3">
      <c r="B22" s="344"/>
      <c r="C22" s="350" t="s">
        <v>100</v>
      </c>
      <c r="D22" s="360"/>
      <c r="E22" s="263">
        <f>IF(ISERROR(E21/($E21+$F21+$G21+$H21)),0,(E21/($E21+$F21+$G21+$H21)))</f>
        <v>0.66666666666666663</v>
      </c>
      <c r="F22" s="265">
        <f t="shared" ref="F22:G22" si="15">IF(ISERROR(F21/($E21+$F21+$G21+$H21)),0,(F21/($E21+$F21+$G21+$H21)))</f>
        <v>7.407407407407407E-2</v>
      </c>
      <c r="G22" s="265">
        <f t="shared" si="15"/>
        <v>0.1111111111111111</v>
      </c>
      <c r="H22" s="264">
        <f>IF(1-E22-F22-G22=1,IF(H21=0,0,1),1-E22-F22-G22)</f>
        <v>0.1481481481481482</v>
      </c>
      <c r="I22" s="265">
        <f>IF(ISERROR(I21/H21),0,(I21/H21))</f>
        <v>0.75</v>
      </c>
      <c r="J22" s="265">
        <f>IF(1-I22=1,IF(J21=0,0,1),1-I22)</f>
        <v>0.25</v>
      </c>
      <c r="K22" s="265"/>
      <c r="L22" s="265">
        <f>IF(ISERROR(L21/K21),0,L21/K21)</f>
        <v>7.407407407407407E-2</v>
      </c>
      <c r="M22" s="266">
        <f>IF(ISERROR(M21/K21),0,M21/K21)</f>
        <v>0.14814814814814814</v>
      </c>
      <c r="N22" s="263">
        <f>IF(ISERROR(N21/R21),0,N21/R21)</f>
        <v>0.68181818181818177</v>
      </c>
      <c r="O22" s="265">
        <f>IF(ISERROR(O21/R21),0,O21/R21)</f>
        <v>6.8181818181818177E-2</v>
      </c>
      <c r="P22" s="265">
        <f>IF(ISERROR(P21/R21),0,P21/R21)</f>
        <v>0.11363636363636363</v>
      </c>
      <c r="Q22" s="265">
        <f>IF(1-N22-O22-P22=1,IF(Q21=0,0,1),1-N22-O22-P22)</f>
        <v>0.13636363636363641</v>
      </c>
      <c r="R22" s="265"/>
      <c r="S22" s="265">
        <f>IF(ISERROR(S21/R21),0,(S21/R21))</f>
        <v>6.8181818181818177E-2</v>
      </c>
      <c r="T22" s="267">
        <f>IF(ISERROR(T21/R21),0,T21/R21)</f>
        <v>0.11363636363636363</v>
      </c>
    </row>
    <row r="23" spans="1:20" s="201" customFormat="1" ht="15.75" thickBot="1" x14ac:dyDescent="0.3">
      <c r="A23" s="201" t="s">
        <v>142</v>
      </c>
      <c r="B23" s="100"/>
      <c r="C23" s="101"/>
      <c r="D23" s="101"/>
      <c r="E23" s="202"/>
      <c r="F23" s="202"/>
      <c r="G23" s="202"/>
      <c r="H23" s="202"/>
      <c r="I23" s="202"/>
      <c r="J23" s="202"/>
      <c r="K23" s="202"/>
      <c r="L23" s="202"/>
      <c r="M23" s="202"/>
      <c r="N23" s="202"/>
      <c r="O23" s="202"/>
      <c r="P23" s="202"/>
      <c r="Q23" s="202"/>
      <c r="R23" s="202"/>
      <c r="S23" s="202"/>
      <c r="T23" s="202"/>
    </row>
    <row r="24" spans="1:20" s="33" customFormat="1" ht="22.5" customHeight="1" thickBot="1" x14ac:dyDescent="0.3">
      <c r="B24" s="340" t="s">
        <v>137</v>
      </c>
      <c r="C24" s="341"/>
      <c r="D24" s="341"/>
      <c r="E24" s="341"/>
      <c r="F24" s="341"/>
      <c r="G24" s="341"/>
      <c r="H24" s="341"/>
      <c r="I24" s="341"/>
      <c r="J24" s="298"/>
      <c r="K24" s="298"/>
      <c r="L24" s="298" t="s">
        <v>140</v>
      </c>
      <c r="M24" s="298"/>
      <c r="N24" s="298"/>
      <c r="O24" s="298"/>
      <c r="P24" s="298"/>
      <c r="Q24" s="34"/>
      <c r="R24" s="298" t="s">
        <v>104</v>
      </c>
      <c r="S24" s="298"/>
      <c r="T24" s="26" t="s">
        <v>141</v>
      </c>
    </row>
    <row r="25" spans="1:20" s="33" customFormat="1" ht="15.75" thickBot="1" x14ac:dyDescent="0.3"/>
    <row r="26" spans="1:20" s="33" customFormat="1" ht="15.75" thickBot="1" x14ac:dyDescent="0.3">
      <c r="B26" s="328" t="s">
        <v>0</v>
      </c>
      <c r="C26" s="328" t="s">
        <v>97</v>
      </c>
      <c r="D26" s="328" t="s">
        <v>98</v>
      </c>
      <c r="E26" s="331" t="s">
        <v>116</v>
      </c>
      <c r="F26" s="331"/>
      <c r="G26" s="331"/>
      <c r="H26" s="331"/>
      <c r="I26" s="331"/>
      <c r="J26" s="331"/>
      <c r="K26" s="331"/>
      <c r="L26" s="331"/>
      <c r="M26" s="331"/>
      <c r="N26" s="332" t="s">
        <v>124</v>
      </c>
      <c r="O26" s="331"/>
      <c r="P26" s="331"/>
      <c r="Q26" s="331"/>
      <c r="R26" s="331"/>
      <c r="S26" s="331"/>
      <c r="T26" s="331"/>
    </row>
    <row r="27" spans="1:20" s="33" customFormat="1" ht="15" customHeight="1" x14ac:dyDescent="0.25">
      <c r="B27" s="329"/>
      <c r="C27" s="329"/>
      <c r="D27" s="329"/>
      <c r="E27" s="333" t="s">
        <v>1</v>
      </c>
      <c r="F27" s="334" t="s">
        <v>2</v>
      </c>
      <c r="G27" s="338" t="s">
        <v>129</v>
      </c>
      <c r="H27" s="334" t="s">
        <v>3</v>
      </c>
      <c r="I27" s="326" t="s">
        <v>6</v>
      </c>
      <c r="J27" s="327"/>
      <c r="K27" s="335" t="s">
        <v>118</v>
      </c>
      <c r="L27" s="312" t="s">
        <v>6</v>
      </c>
      <c r="M27" s="313"/>
      <c r="N27" s="337" t="s">
        <v>1</v>
      </c>
      <c r="O27" s="334" t="s">
        <v>2</v>
      </c>
      <c r="P27" s="338" t="s">
        <v>129</v>
      </c>
      <c r="Q27" s="334" t="s">
        <v>3</v>
      </c>
      <c r="R27" s="335" t="s">
        <v>117</v>
      </c>
      <c r="S27" s="312" t="s">
        <v>6</v>
      </c>
      <c r="T27" s="313"/>
    </row>
    <row r="28" spans="1:20" s="33" customFormat="1" ht="96.75" thickBot="1" x14ac:dyDescent="0.3">
      <c r="A28" s="168"/>
      <c r="B28" s="329"/>
      <c r="C28" s="329"/>
      <c r="D28" s="329"/>
      <c r="E28" s="333"/>
      <c r="F28" s="334"/>
      <c r="G28" s="339"/>
      <c r="H28" s="334"/>
      <c r="I28" s="299" t="s">
        <v>4</v>
      </c>
      <c r="J28" s="300" t="s">
        <v>5</v>
      </c>
      <c r="K28" s="336"/>
      <c r="L28" s="29" t="s">
        <v>7</v>
      </c>
      <c r="M28" s="30" t="s">
        <v>8</v>
      </c>
      <c r="N28" s="337"/>
      <c r="O28" s="334"/>
      <c r="P28" s="339"/>
      <c r="Q28" s="334"/>
      <c r="R28" s="336"/>
      <c r="S28" s="29" t="s">
        <v>122</v>
      </c>
      <c r="T28" s="30" t="s">
        <v>123</v>
      </c>
    </row>
    <row r="29" spans="1:20" s="33" customFormat="1" ht="15.75" thickBot="1" x14ac:dyDescent="0.3">
      <c r="A29" s="104"/>
      <c r="B29" s="330"/>
      <c r="C29" s="330"/>
      <c r="D29" s="330"/>
      <c r="E29" s="31">
        <v>1</v>
      </c>
      <c r="F29" s="32">
        <v>2</v>
      </c>
      <c r="G29" s="32">
        <v>3</v>
      </c>
      <c r="H29" s="32">
        <v>4</v>
      </c>
      <c r="I29" s="32">
        <v>5</v>
      </c>
      <c r="J29" s="32">
        <v>6</v>
      </c>
      <c r="K29" s="32">
        <v>7</v>
      </c>
      <c r="L29" s="32">
        <v>8</v>
      </c>
      <c r="M29" s="308">
        <v>9</v>
      </c>
      <c r="N29" s="309">
        <v>10</v>
      </c>
      <c r="O29" s="32">
        <v>11</v>
      </c>
      <c r="P29" s="32">
        <v>12</v>
      </c>
      <c r="Q29" s="32">
        <v>13</v>
      </c>
      <c r="R29" s="32">
        <v>14</v>
      </c>
      <c r="S29" s="32">
        <v>15</v>
      </c>
      <c r="T29" s="308">
        <v>16</v>
      </c>
    </row>
    <row r="30" spans="1:20" s="33" customFormat="1" x14ac:dyDescent="0.25">
      <c r="A30" s="13" t="s">
        <v>142</v>
      </c>
      <c r="B30" s="366" t="s">
        <v>19</v>
      </c>
      <c r="C30" s="367" t="s">
        <v>102</v>
      </c>
      <c r="D30" s="105" t="s">
        <v>68</v>
      </c>
      <c r="E30" s="146">
        <v>16</v>
      </c>
      <c r="F30" s="147">
        <v>4</v>
      </c>
      <c r="G30" s="147">
        <v>1</v>
      </c>
      <c r="H30" s="147">
        <v>2</v>
      </c>
      <c r="I30" s="147">
        <v>2</v>
      </c>
      <c r="J30" s="148">
        <v>0</v>
      </c>
      <c r="K30" s="147">
        <v>23</v>
      </c>
      <c r="L30" s="149">
        <v>2</v>
      </c>
      <c r="M30" s="150">
        <v>2</v>
      </c>
      <c r="N30" s="151">
        <v>21</v>
      </c>
      <c r="O30" s="152">
        <v>4</v>
      </c>
      <c r="P30" s="152">
        <v>1</v>
      </c>
      <c r="Q30" s="152">
        <v>3</v>
      </c>
      <c r="R30" s="55">
        <v>29</v>
      </c>
      <c r="S30" s="152">
        <v>3</v>
      </c>
      <c r="T30" s="153">
        <v>2</v>
      </c>
    </row>
    <row r="31" spans="1:20" s="33" customFormat="1" x14ac:dyDescent="0.25">
      <c r="A31" s="13" t="s">
        <v>142</v>
      </c>
      <c r="B31" s="343"/>
      <c r="C31" s="367"/>
      <c r="D31" s="203" t="s">
        <v>103</v>
      </c>
      <c r="E31" s="115">
        <v>46</v>
      </c>
      <c r="F31" s="116">
        <v>8</v>
      </c>
      <c r="G31" s="116">
        <v>6</v>
      </c>
      <c r="H31" s="116">
        <v>7</v>
      </c>
      <c r="I31" s="116">
        <v>5</v>
      </c>
      <c r="J31" s="117">
        <v>2</v>
      </c>
      <c r="K31" s="116">
        <v>67</v>
      </c>
      <c r="L31" s="118">
        <v>6</v>
      </c>
      <c r="M31" s="119">
        <v>8</v>
      </c>
      <c r="N31" s="120">
        <v>63</v>
      </c>
      <c r="O31" s="121">
        <v>14</v>
      </c>
      <c r="P31" s="121">
        <v>10</v>
      </c>
      <c r="Q31" s="121">
        <v>11</v>
      </c>
      <c r="R31" s="55">
        <v>98</v>
      </c>
      <c r="S31" s="121">
        <v>10</v>
      </c>
      <c r="T31" s="123">
        <v>11</v>
      </c>
    </row>
    <row r="32" spans="1:20" s="33" customFormat="1" ht="15.75" thickBot="1" x14ac:dyDescent="0.3">
      <c r="A32" s="66"/>
      <c r="B32" s="343"/>
      <c r="C32" s="368"/>
      <c r="D32" s="178" t="s">
        <v>13</v>
      </c>
      <c r="E32" s="179">
        <f t="shared" ref="E32:T32" si="16">SUM(E30:E31)</f>
        <v>62</v>
      </c>
      <c r="F32" s="181">
        <f t="shared" si="16"/>
        <v>12</v>
      </c>
      <c r="G32" s="181">
        <f t="shared" ref="G32" si="17">SUM(G30:G31)</f>
        <v>7</v>
      </c>
      <c r="H32" s="181">
        <f t="shared" si="16"/>
        <v>9</v>
      </c>
      <c r="I32" s="181">
        <f t="shared" si="16"/>
        <v>7</v>
      </c>
      <c r="J32" s="182">
        <f t="shared" si="16"/>
        <v>2</v>
      </c>
      <c r="K32" s="128">
        <f t="shared" si="16"/>
        <v>90</v>
      </c>
      <c r="L32" s="183">
        <f t="shared" si="16"/>
        <v>8</v>
      </c>
      <c r="M32" s="184">
        <f t="shared" si="16"/>
        <v>10</v>
      </c>
      <c r="N32" s="185">
        <f t="shared" si="16"/>
        <v>84</v>
      </c>
      <c r="O32" s="186">
        <f t="shared" si="16"/>
        <v>18</v>
      </c>
      <c r="P32" s="186">
        <f t="shared" ref="P32" si="18">SUM(P30:P31)</f>
        <v>11</v>
      </c>
      <c r="Q32" s="186">
        <f t="shared" si="16"/>
        <v>14</v>
      </c>
      <c r="R32" s="45">
        <f t="shared" si="16"/>
        <v>127</v>
      </c>
      <c r="S32" s="186">
        <f t="shared" si="16"/>
        <v>13</v>
      </c>
      <c r="T32" s="204">
        <f t="shared" si="16"/>
        <v>13</v>
      </c>
    </row>
    <row r="33" spans="1:20" s="33" customFormat="1" x14ac:dyDescent="0.25">
      <c r="A33" s="13" t="s">
        <v>142</v>
      </c>
      <c r="B33" s="343"/>
      <c r="C33" s="347" t="s">
        <v>20</v>
      </c>
      <c r="D33" s="205" t="s">
        <v>69</v>
      </c>
      <c r="E33" s="146">
        <v>23</v>
      </c>
      <c r="F33" s="147">
        <v>6</v>
      </c>
      <c r="G33" s="147">
        <v>1</v>
      </c>
      <c r="H33" s="147">
        <v>5</v>
      </c>
      <c r="I33" s="147">
        <v>5</v>
      </c>
      <c r="J33" s="148">
        <v>0</v>
      </c>
      <c r="K33" s="107">
        <v>35</v>
      </c>
      <c r="L33" s="149">
        <v>3</v>
      </c>
      <c r="M33" s="150">
        <v>3</v>
      </c>
      <c r="N33" s="151">
        <v>33</v>
      </c>
      <c r="O33" s="152">
        <v>6</v>
      </c>
      <c r="P33" s="152">
        <v>2</v>
      </c>
      <c r="Q33" s="152">
        <v>8</v>
      </c>
      <c r="R33" s="55">
        <v>49</v>
      </c>
      <c r="S33" s="152">
        <v>5</v>
      </c>
      <c r="T33" s="153">
        <v>4</v>
      </c>
    </row>
    <row r="34" spans="1:20" s="33" customFormat="1" x14ac:dyDescent="0.25">
      <c r="A34" s="13" t="s">
        <v>142</v>
      </c>
      <c r="B34" s="343"/>
      <c r="C34" s="345"/>
      <c r="D34" s="189" t="s">
        <v>20</v>
      </c>
      <c r="E34" s="115">
        <v>26</v>
      </c>
      <c r="F34" s="116">
        <v>5</v>
      </c>
      <c r="G34" s="116">
        <v>1</v>
      </c>
      <c r="H34" s="116">
        <v>4</v>
      </c>
      <c r="I34" s="116">
        <v>4</v>
      </c>
      <c r="J34" s="117">
        <v>0</v>
      </c>
      <c r="K34" s="116">
        <v>36</v>
      </c>
      <c r="L34" s="118">
        <v>4</v>
      </c>
      <c r="M34" s="119">
        <v>2</v>
      </c>
      <c r="N34" s="120">
        <v>36</v>
      </c>
      <c r="O34" s="121">
        <v>6</v>
      </c>
      <c r="P34" s="121">
        <v>2</v>
      </c>
      <c r="Q34" s="121">
        <v>4</v>
      </c>
      <c r="R34" s="55">
        <v>48</v>
      </c>
      <c r="S34" s="121">
        <v>4</v>
      </c>
      <c r="T34" s="123">
        <v>2</v>
      </c>
    </row>
    <row r="35" spans="1:20" s="33" customFormat="1" ht="15.75" thickBot="1" x14ac:dyDescent="0.3">
      <c r="A35" s="66"/>
      <c r="B35" s="343"/>
      <c r="C35" s="346"/>
      <c r="D35" s="178" t="s">
        <v>13</v>
      </c>
      <c r="E35" s="179">
        <f t="shared" ref="E35:T35" si="19">SUM(E33:E34)</f>
        <v>49</v>
      </c>
      <c r="F35" s="181">
        <f t="shared" si="19"/>
        <v>11</v>
      </c>
      <c r="G35" s="181">
        <f t="shared" ref="G35" si="20">SUM(G33:G34)</f>
        <v>2</v>
      </c>
      <c r="H35" s="181">
        <f t="shared" si="19"/>
        <v>9</v>
      </c>
      <c r="I35" s="181">
        <f t="shared" si="19"/>
        <v>9</v>
      </c>
      <c r="J35" s="182">
        <f t="shared" si="19"/>
        <v>0</v>
      </c>
      <c r="K35" s="128">
        <f t="shared" si="19"/>
        <v>71</v>
      </c>
      <c r="L35" s="183">
        <f t="shared" si="19"/>
        <v>7</v>
      </c>
      <c r="M35" s="184">
        <f t="shared" si="19"/>
        <v>5</v>
      </c>
      <c r="N35" s="185">
        <f t="shared" si="19"/>
        <v>69</v>
      </c>
      <c r="O35" s="186">
        <f t="shared" si="19"/>
        <v>12</v>
      </c>
      <c r="P35" s="186">
        <f t="shared" ref="P35" si="21">SUM(P33:P34)</f>
        <v>4</v>
      </c>
      <c r="Q35" s="186">
        <f t="shared" si="19"/>
        <v>12</v>
      </c>
      <c r="R35" s="45">
        <f t="shared" si="19"/>
        <v>97</v>
      </c>
      <c r="S35" s="186">
        <f t="shared" si="19"/>
        <v>9</v>
      </c>
      <c r="T35" s="204">
        <f t="shared" si="19"/>
        <v>6</v>
      </c>
    </row>
    <row r="36" spans="1:20" s="33" customFormat="1" x14ac:dyDescent="0.25">
      <c r="A36" s="13" t="s">
        <v>142</v>
      </c>
      <c r="B36" s="343"/>
      <c r="C36" s="369" t="s">
        <v>21</v>
      </c>
      <c r="D36" s="145" t="s">
        <v>21</v>
      </c>
      <c r="E36" s="146">
        <v>24</v>
      </c>
      <c r="F36" s="147">
        <v>4</v>
      </c>
      <c r="G36" s="147">
        <v>12</v>
      </c>
      <c r="H36" s="147">
        <v>6</v>
      </c>
      <c r="I36" s="147">
        <v>6</v>
      </c>
      <c r="J36" s="148">
        <v>0</v>
      </c>
      <c r="K36" s="107">
        <v>46</v>
      </c>
      <c r="L36" s="149">
        <v>5</v>
      </c>
      <c r="M36" s="150">
        <v>6</v>
      </c>
      <c r="N36" s="151">
        <v>30</v>
      </c>
      <c r="O36" s="152">
        <v>5</v>
      </c>
      <c r="P36" s="152">
        <v>20</v>
      </c>
      <c r="Q36" s="152">
        <v>7</v>
      </c>
      <c r="R36" s="55">
        <v>62</v>
      </c>
      <c r="S36" s="152">
        <v>6</v>
      </c>
      <c r="T36" s="153">
        <v>7</v>
      </c>
    </row>
    <row r="37" spans="1:20" s="33" customFormat="1" x14ac:dyDescent="0.25">
      <c r="A37" s="13" t="s">
        <v>142</v>
      </c>
      <c r="B37" s="343"/>
      <c r="C37" s="370"/>
      <c r="D37" s="114" t="s">
        <v>70</v>
      </c>
      <c r="E37" s="115">
        <v>24</v>
      </c>
      <c r="F37" s="116">
        <v>6</v>
      </c>
      <c r="G37" s="116">
        <v>7</v>
      </c>
      <c r="H37" s="116">
        <v>8</v>
      </c>
      <c r="I37" s="116">
        <v>8</v>
      </c>
      <c r="J37" s="117">
        <v>0</v>
      </c>
      <c r="K37" s="116">
        <v>45</v>
      </c>
      <c r="L37" s="118">
        <v>2</v>
      </c>
      <c r="M37" s="119">
        <v>9</v>
      </c>
      <c r="N37" s="120">
        <v>40</v>
      </c>
      <c r="O37" s="121">
        <v>6</v>
      </c>
      <c r="P37" s="121">
        <v>10</v>
      </c>
      <c r="Q37" s="121">
        <v>11</v>
      </c>
      <c r="R37" s="55">
        <v>67</v>
      </c>
      <c r="S37" s="121">
        <v>2</v>
      </c>
      <c r="T37" s="123">
        <v>15</v>
      </c>
    </row>
    <row r="38" spans="1:20" s="33" customFormat="1" ht="15.75" thickBot="1" x14ac:dyDescent="0.3">
      <c r="A38" s="66"/>
      <c r="B38" s="343"/>
      <c r="C38" s="371"/>
      <c r="D38" s="178" t="s">
        <v>13</v>
      </c>
      <c r="E38" s="179">
        <f t="shared" ref="E38:T38" si="22">SUM(E36:E37)</f>
        <v>48</v>
      </c>
      <c r="F38" s="181">
        <f t="shared" si="22"/>
        <v>10</v>
      </c>
      <c r="G38" s="181">
        <f t="shared" ref="G38" si="23">SUM(G36:G37)</f>
        <v>19</v>
      </c>
      <c r="H38" s="181">
        <f t="shared" si="22"/>
        <v>14</v>
      </c>
      <c r="I38" s="181">
        <f t="shared" si="22"/>
        <v>14</v>
      </c>
      <c r="J38" s="182">
        <f t="shared" si="22"/>
        <v>0</v>
      </c>
      <c r="K38" s="128">
        <f t="shared" si="22"/>
        <v>91</v>
      </c>
      <c r="L38" s="183">
        <f t="shared" si="22"/>
        <v>7</v>
      </c>
      <c r="M38" s="184">
        <f t="shared" si="22"/>
        <v>15</v>
      </c>
      <c r="N38" s="185">
        <f t="shared" si="22"/>
        <v>70</v>
      </c>
      <c r="O38" s="186">
        <f t="shared" si="22"/>
        <v>11</v>
      </c>
      <c r="P38" s="186">
        <f t="shared" ref="P38" si="24">SUM(P36:P37)</f>
        <v>30</v>
      </c>
      <c r="Q38" s="186">
        <f t="shared" si="22"/>
        <v>18</v>
      </c>
      <c r="R38" s="45">
        <f t="shared" si="22"/>
        <v>129</v>
      </c>
      <c r="S38" s="186">
        <f t="shared" si="22"/>
        <v>8</v>
      </c>
      <c r="T38" s="204">
        <f t="shared" si="22"/>
        <v>22</v>
      </c>
    </row>
    <row r="39" spans="1:20" s="33" customFormat="1" ht="15.75" thickBot="1" x14ac:dyDescent="0.3">
      <c r="A39" s="13" t="s">
        <v>142</v>
      </c>
      <c r="B39" s="343"/>
      <c r="C39" s="134" t="s">
        <v>22</v>
      </c>
      <c r="D39" s="206" t="s">
        <v>22</v>
      </c>
      <c r="E39" s="179">
        <v>74</v>
      </c>
      <c r="F39" s="181">
        <v>7</v>
      </c>
      <c r="G39" s="181">
        <v>2</v>
      </c>
      <c r="H39" s="181">
        <v>13</v>
      </c>
      <c r="I39" s="181">
        <v>12</v>
      </c>
      <c r="J39" s="182">
        <v>1</v>
      </c>
      <c r="K39" s="139">
        <v>96</v>
      </c>
      <c r="L39" s="183">
        <v>9</v>
      </c>
      <c r="M39" s="184">
        <v>16</v>
      </c>
      <c r="N39" s="185">
        <v>106</v>
      </c>
      <c r="O39" s="186">
        <v>8</v>
      </c>
      <c r="P39" s="186">
        <v>4</v>
      </c>
      <c r="Q39" s="186">
        <v>21</v>
      </c>
      <c r="R39" s="45">
        <v>139</v>
      </c>
      <c r="S39" s="186">
        <v>15</v>
      </c>
      <c r="T39" s="204">
        <v>24</v>
      </c>
    </row>
    <row r="40" spans="1:20" s="33" customFormat="1" x14ac:dyDescent="0.25">
      <c r="A40" s="13" t="s">
        <v>142</v>
      </c>
      <c r="B40" s="343"/>
      <c r="C40" s="369" t="s">
        <v>23</v>
      </c>
      <c r="D40" s="105" t="s">
        <v>71</v>
      </c>
      <c r="E40" s="146">
        <v>9</v>
      </c>
      <c r="F40" s="147">
        <v>1</v>
      </c>
      <c r="G40" s="147">
        <v>2</v>
      </c>
      <c r="H40" s="147">
        <v>2</v>
      </c>
      <c r="I40" s="147">
        <v>2</v>
      </c>
      <c r="J40" s="148">
        <v>0</v>
      </c>
      <c r="K40" s="107">
        <v>14</v>
      </c>
      <c r="L40" s="149">
        <v>1</v>
      </c>
      <c r="M40" s="150">
        <v>2</v>
      </c>
      <c r="N40" s="151">
        <v>14</v>
      </c>
      <c r="O40" s="152">
        <v>2</v>
      </c>
      <c r="P40" s="152">
        <v>3</v>
      </c>
      <c r="Q40" s="152">
        <v>3</v>
      </c>
      <c r="R40" s="55">
        <v>22</v>
      </c>
      <c r="S40" s="152">
        <v>1</v>
      </c>
      <c r="T40" s="153">
        <v>3</v>
      </c>
    </row>
    <row r="41" spans="1:20" s="33" customFormat="1" x14ac:dyDescent="0.25">
      <c r="A41" s="13" t="s">
        <v>142</v>
      </c>
      <c r="B41" s="343"/>
      <c r="C41" s="370"/>
      <c r="D41" s="114" t="s">
        <v>23</v>
      </c>
      <c r="E41" s="115">
        <v>80</v>
      </c>
      <c r="F41" s="116">
        <v>13</v>
      </c>
      <c r="G41" s="116">
        <v>9</v>
      </c>
      <c r="H41" s="116">
        <v>29</v>
      </c>
      <c r="I41" s="116">
        <v>28</v>
      </c>
      <c r="J41" s="117">
        <v>1</v>
      </c>
      <c r="K41" s="116">
        <v>131</v>
      </c>
      <c r="L41" s="118">
        <v>20</v>
      </c>
      <c r="M41" s="119">
        <v>18</v>
      </c>
      <c r="N41" s="120">
        <v>121</v>
      </c>
      <c r="O41" s="121">
        <v>17</v>
      </c>
      <c r="P41" s="121">
        <v>9</v>
      </c>
      <c r="Q41" s="121">
        <v>50</v>
      </c>
      <c r="R41" s="55">
        <v>197</v>
      </c>
      <c r="S41" s="121">
        <v>32</v>
      </c>
      <c r="T41" s="123">
        <v>30</v>
      </c>
    </row>
    <row r="42" spans="1:20" s="33" customFormat="1" ht="15.75" thickBot="1" x14ac:dyDescent="0.3">
      <c r="B42" s="343"/>
      <c r="C42" s="370"/>
      <c r="D42" s="207" t="s">
        <v>13</v>
      </c>
      <c r="E42" s="125">
        <f t="shared" ref="E42:T42" si="25">SUM(E40:E41)</f>
        <v>89</v>
      </c>
      <c r="F42" s="126">
        <f t="shared" si="25"/>
        <v>14</v>
      </c>
      <c r="G42" s="126">
        <f t="shared" ref="G42" si="26">SUM(G40:G41)</f>
        <v>11</v>
      </c>
      <c r="H42" s="126">
        <f t="shared" si="25"/>
        <v>31</v>
      </c>
      <c r="I42" s="126">
        <f t="shared" si="25"/>
        <v>30</v>
      </c>
      <c r="J42" s="127">
        <f t="shared" si="25"/>
        <v>1</v>
      </c>
      <c r="K42" s="126">
        <f t="shared" si="25"/>
        <v>145</v>
      </c>
      <c r="L42" s="129">
        <f t="shared" si="25"/>
        <v>21</v>
      </c>
      <c r="M42" s="130">
        <f t="shared" si="25"/>
        <v>20</v>
      </c>
      <c r="N42" s="131">
        <f t="shared" si="25"/>
        <v>135</v>
      </c>
      <c r="O42" s="132">
        <f t="shared" si="25"/>
        <v>19</v>
      </c>
      <c r="P42" s="132">
        <f t="shared" ref="P42" si="27">SUM(P40:P41)</f>
        <v>12</v>
      </c>
      <c r="Q42" s="132">
        <f t="shared" si="25"/>
        <v>53</v>
      </c>
      <c r="R42" s="94">
        <f t="shared" si="25"/>
        <v>219</v>
      </c>
      <c r="S42" s="132">
        <f t="shared" si="25"/>
        <v>33</v>
      </c>
      <c r="T42" s="133">
        <f t="shared" si="25"/>
        <v>33</v>
      </c>
    </row>
    <row r="43" spans="1:20" s="33" customFormat="1" x14ac:dyDescent="0.25">
      <c r="B43" s="343"/>
      <c r="C43" s="364" t="s">
        <v>99</v>
      </c>
      <c r="D43" s="365"/>
      <c r="E43" s="97">
        <f t="shared" ref="E43:T43" si="28">E42+E39+E38+E35+E32</f>
        <v>322</v>
      </c>
      <c r="F43" s="98">
        <f t="shared" si="28"/>
        <v>54</v>
      </c>
      <c r="G43" s="98">
        <f t="shared" ref="G43" si="29">G42+G39+G38+G35+G32</f>
        <v>41</v>
      </c>
      <c r="H43" s="98">
        <f t="shared" si="28"/>
        <v>76</v>
      </c>
      <c r="I43" s="98">
        <f t="shared" si="28"/>
        <v>72</v>
      </c>
      <c r="J43" s="98">
        <f t="shared" si="28"/>
        <v>4</v>
      </c>
      <c r="K43" s="98">
        <f t="shared" si="28"/>
        <v>493</v>
      </c>
      <c r="L43" s="98">
        <f t="shared" si="28"/>
        <v>52</v>
      </c>
      <c r="M43" s="99">
        <f t="shared" si="28"/>
        <v>66</v>
      </c>
      <c r="N43" s="97">
        <f t="shared" si="28"/>
        <v>464</v>
      </c>
      <c r="O43" s="98">
        <f t="shared" si="28"/>
        <v>68</v>
      </c>
      <c r="P43" s="98">
        <f t="shared" ref="P43" si="30">P42+P39+P38+P35+P32</f>
        <v>61</v>
      </c>
      <c r="Q43" s="98">
        <f t="shared" si="28"/>
        <v>118</v>
      </c>
      <c r="R43" s="98">
        <f t="shared" si="28"/>
        <v>711</v>
      </c>
      <c r="S43" s="98">
        <f t="shared" si="28"/>
        <v>78</v>
      </c>
      <c r="T43" s="99">
        <f t="shared" si="28"/>
        <v>98</v>
      </c>
    </row>
    <row r="44" spans="1:20" s="33" customFormat="1" ht="15.75" thickBot="1" x14ac:dyDescent="0.3">
      <c r="B44" s="344"/>
      <c r="C44" s="350" t="s">
        <v>100</v>
      </c>
      <c r="D44" s="360"/>
      <c r="E44" s="263">
        <f>IF(ISERROR(E43/($E43+$F43+$G43+$H43)),0,(E43/($E43+$F43+$G43+$H43)))</f>
        <v>0.65314401622718055</v>
      </c>
      <c r="F44" s="265">
        <f t="shared" ref="F44:G44" si="31">IF(ISERROR(F43/($E43+$F43+$G43+$H43)),0,(F43/($E43+$F43+$G43+$H43)))</f>
        <v>0.10953346855983773</v>
      </c>
      <c r="G44" s="265">
        <f t="shared" si="31"/>
        <v>8.3164300202839755E-2</v>
      </c>
      <c r="H44" s="264">
        <f>IF(1-E44-F44-G44=1,IF(H43=0,0,1),1-E44-F44-G44)</f>
        <v>0.15415821501014199</v>
      </c>
      <c r="I44" s="265">
        <f>IF(ISERROR(I43/H43),0,(I43/H43))</f>
        <v>0.94736842105263153</v>
      </c>
      <c r="J44" s="265">
        <f>IF(1-I44=1,IF(J43=0,0,1),1-I44)</f>
        <v>5.2631578947368474E-2</v>
      </c>
      <c r="K44" s="265"/>
      <c r="L44" s="265">
        <f>IF(ISERROR(L43/K43),0,L43/K43)</f>
        <v>0.10547667342799188</v>
      </c>
      <c r="M44" s="266">
        <f>IF(ISERROR(M43/K43),0,M43/K43)</f>
        <v>0.13387423935091278</v>
      </c>
      <c r="N44" s="263">
        <f>IF(ISERROR(N43/R43),0,N43/R43)</f>
        <v>0.65260196905766521</v>
      </c>
      <c r="O44" s="265">
        <f>IF(ISERROR(O43/R43),0,O43/R43)</f>
        <v>9.5639943741209557E-2</v>
      </c>
      <c r="P44" s="265">
        <f>IF(ISERROR(P43/R43),0,P43/R43)</f>
        <v>8.5794655414908577E-2</v>
      </c>
      <c r="Q44" s="265">
        <f>IF(1-N44-O44-P44=1,IF(Q43=0,0,1),1-N44-O44-P44)</f>
        <v>0.16596343178621667</v>
      </c>
      <c r="R44" s="265"/>
      <c r="S44" s="265">
        <f>IF(ISERROR(S43/R43),0,(S43/R43))</f>
        <v>0.10970464135021098</v>
      </c>
      <c r="T44" s="267">
        <f>IF(ISERROR(T43/R43),0,T43/R43)</f>
        <v>0.13783403656821377</v>
      </c>
    </row>
    <row r="45" spans="1:20" x14ac:dyDescent="0.25">
      <c r="A45" s="33" t="s">
        <v>142</v>
      </c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</row>
  </sheetData>
  <sheetProtection formatCells="0" formatColumns="0" formatRows="0" insertColumns="0" insertRows="0" insertHyperlinks="0" deleteColumns="0" deleteRows="0" sort="0" autoFilter="0" pivotTables="0"/>
  <mergeCells count="52">
    <mergeCell ref="Q5:Q6"/>
    <mergeCell ref="R5:R6"/>
    <mergeCell ref="H5:H6"/>
    <mergeCell ref="K5:K6"/>
    <mergeCell ref="L5:M5"/>
    <mergeCell ref="N5:N6"/>
    <mergeCell ref="O5:O6"/>
    <mergeCell ref="P5:P6"/>
    <mergeCell ref="S5:T5"/>
    <mergeCell ref="B8:B22"/>
    <mergeCell ref="C8:C10"/>
    <mergeCell ref="C11:C13"/>
    <mergeCell ref="C14:C16"/>
    <mergeCell ref="C18:C20"/>
    <mergeCell ref="C21:D21"/>
    <mergeCell ref="C22:D22"/>
    <mergeCell ref="I5:J5"/>
    <mergeCell ref="B4:B7"/>
    <mergeCell ref="C4:C7"/>
    <mergeCell ref="D4:D7"/>
    <mergeCell ref="E4:M4"/>
    <mergeCell ref="N4:T4"/>
    <mergeCell ref="E5:E6"/>
    <mergeCell ref="F5:F6"/>
    <mergeCell ref="B2:I2"/>
    <mergeCell ref="B24:I24"/>
    <mergeCell ref="B26:B29"/>
    <mergeCell ref="C26:C29"/>
    <mergeCell ref="D26:D29"/>
    <mergeCell ref="E26:M26"/>
    <mergeCell ref="G5:G6"/>
    <mergeCell ref="N26:T26"/>
    <mergeCell ref="E27:E28"/>
    <mergeCell ref="F27:F28"/>
    <mergeCell ref="H27:H28"/>
    <mergeCell ref="I27:J27"/>
    <mergeCell ref="K27:K28"/>
    <mergeCell ref="L27:M27"/>
    <mergeCell ref="N27:N28"/>
    <mergeCell ref="O27:O28"/>
    <mergeCell ref="Q27:Q28"/>
    <mergeCell ref="R27:R28"/>
    <mergeCell ref="S27:T27"/>
    <mergeCell ref="G27:G28"/>
    <mergeCell ref="P27:P28"/>
    <mergeCell ref="B30:B44"/>
    <mergeCell ref="C30:C32"/>
    <mergeCell ref="C33:C35"/>
    <mergeCell ref="C36:C38"/>
    <mergeCell ref="C40:C42"/>
    <mergeCell ref="C43:D43"/>
    <mergeCell ref="C44:D44"/>
  </mergeCells>
  <pageMargins left="0.19685039370078741" right="0.19685039370078741" top="0.31496062992125984" bottom="0.31496062992125984" header="0" footer="0.23622047244094491"/>
  <pageSetup paperSize="9" scale="64" orientation="landscape" r:id="rId1"/>
  <headerFooter>
    <oddFooter>&amp;R&amp;8Page &amp;P of &amp;N</oddFooter>
  </headerFooter>
  <rowBreaks count="1" manualBreakCount="1">
    <brk id="22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7"/>
  <sheetViews>
    <sheetView zoomScaleNormal="100" workbookViewId="0">
      <selection activeCell="E8" sqref="E8"/>
    </sheetView>
  </sheetViews>
  <sheetFormatPr defaultRowHeight="15" x14ac:dyDescent="0.25"/>
  <cols>
    <col min="1" max="1" width="4.7109375" customWidth="1"/>
    <col min="2" max="2" width="5.5703125" customWidth="1"/>
    <col min="3" max="3" width="25.42578125" customWidth="1"/>
    <col min="4" max="4" width="23.42578125" customWidth="1"/>
    <col min="5" max="5" width="7.7109375" customWidth="1"/>
    <col min="6" max="6" width="7.28515625" customWidth="1"/>
    <col min="7" max="7" width="11.7109375" customWidth="1"/>
    <col min="8" max="8" width="6.85546875" customWidth="1"/>
    <col min="9" max="10" width="10.85546875" customWidth="1"/>
    <col min="11" max="11" width="6.140625" customWidth="1"/>
    <col min="12" max="13" width="16.85546875" customWidth="1"/>
    <col min="14" max="14" width="7.7109375" customWidth="1"/>
    <col min="15" max="15" width="8.140625" customWidth="1"/>
    <col min="16" max="16" width="11.7109375" customWidth="1"/>
    <col min="17" max="17" width="7.85546875" customWidth="1"/>
    <col min="18" max="18" width="6.5703125" customWidth="1"/>
    <col min="19" max="19" width="15.85546875" customWidth="1"/>
    <col min="20" max="20" width="16" customWidth="1"/>
  </cols>
  <sheetData>
    <row r="1" spans="1:20" s="33" customFormat="1" ht="15.75" thickBot="1" x14ac:dyDescent="0.3">
      <c r="A1" s="66"/>
    </row>
    <row r="2" spans="1:20" s="33" customFormat="1" ht="27" customHeight="1" thickBot="1" x14ac:dyDescent="0.3">
      <c r="A2" s="13"/>
      <c r="B2" s="340" t="s">
        <v>135</v>
      </c>
      <c r="C2" s="341"/>
      <c r="D2" s="341"/>
      <c r="E2" s="341"/>
      <c r="F2" s="341"/>
      <c r="G2" s="341"/>
      <c r="H2" s="341"/>
      <c r="I2" s="341"/>
      <c r="J2" s="25"/>
      <c r="K2" s="25"/>
      <c r="L2" s="25" t="s">
        <v>140</v>
      </c>
      <c r="M2" s="25"/>
      <c r="N2" s="25"/>
      <c r="O2" s="25"/>
      <c r="P2" s="297"/>
      <c r="Q2" s="34"/>
      <c r="R2" s="25" t="s">
        <v>104</v>
      </c>
      <c r="S2" s="25"/>
      <c r="T2" s="26" t="s">
        <v>141</v>
      </c>
    </row>
    <row r="3" spans="1:20" s="33" customFormat="1" ht="15.75" thickBot="1" x14ac:dyDescent="0.3">
      <c r="A3" s="13"/>
    </row>
    <row r="4" spans="1:20" s="33" customFormat="1" ht="15" customHeight="1" thickBot="1" x14ac:dyDescent="0.3">
      <c r="A4" s="66"/>
      <c r="B4" s="328" t="s">
        <v>0</v>
      </c>
      <c r="C4" s="328" t="s">
        <v>97</v>
      </c>
      <c r="D4" s="328" t="s">
        <v>98</v>
      </c>
      <c r="E4" s="331" t="s">
        <v>114</v>
      </c>
      <c r="F4" s="331"/>
      <c r="G4" s="331"/>
      <c r="H4" s="331"/>
      <c r="I4" s="331"/>
      <c r="J4" s="331"/>
      <c r="K4" s="331"/>
      <c r="L4" s="331"/>
      <c r="M4" s="331"/>
      <c r="N4" s="332" t="s">
        <v>115</v>
      </c>
      <c r="O4" s="331"/>
      <c r="P4" s="331"/>
      <c r="Q4" s="331"/>
      <c r="R4" s="331"/>
      <c r="S4" s="331"/>
      <c r="T4" s="331"/>
    </row>
    <row r="5" spans="1:20" s="33" customFormat="1" ht="15" customHeight="1" x14ac:dyDescent="0.25">
      <c r="A5" s="66"/>
      <c r="B5" s="329"/>
      <c r="C5" s="329"/>
      <c r="D5" s="329"/>
      <c r="E5" s="333" t="s">
        <v>1</v>
      </c>
      <c r="F5" s="334" t="s">
        <v>2</v>
      </c>
      <c r="G5" s="338" t="s">
        <v>129</v>
      </c>
      <c r="H5" s="334" t="s">
        <v>3</v>
      </c>
      <c r="I5" s="326" t="s">
        <v>6</v>
      </c>
      <c r="J5" s="327"/>
      <c r="K5" s="335" t="s">
        <v>139</v>
      </c>
      <c r="L5" s="312" t="s">
        <v>6</v>
      </c>
      <c r="M5" s="313"/>
      <c r="N5" s="337" t="s">
        <v>1</v>
      </c>
      <c r="O5" s="334" t="s">
        <v>2</v>
      </c>
      <c r="P5" s="338" t="s">
        <v>129</v>
      </c>
      <c r="Q5" s="334" t="s">
        <v>3</v>
      </c>
      <c r="R5" s="335" t="s">
        <v>117</v>
      </c>
      <c r="S5" s="312" t="s">
        <v>6</v>
      </c>
      <c r="T5" s="313"/>
    </row>
    <row r="6" spans="1:20" s="104" customFormat="1" ht="96" customHeight="1" thickBot="1" x14ac:dyDescent="0.3">
      <c r="A6" s="66"/>
      <c r="B6" s="329"/>
      <c r="C6" s="329"/>
      <c r="D6" s="329"/>
      <c r="E6" s="333"/>
      <c r="F6" s="334"/>
      <c r="G6" s="339"/>
      <c r="H6" s="334"/>
      <c r="I6" s="299" t="s">
        <v>4</v>
      </c>
      <c r="J6" s="300" t="s">
        <v>5</v>
      </c>
      <c r="K6" s="336"/>
      <c r="L6" s="29" t="s">
        <v>7</v>
      </c>
      <c r="M6" s="30" t="s">
        <v>8</v>
      </c>
      <c r="N6" s="337"/>
      <c r="O6" s="334"/>
      <c r="P6" s="339"/>
      <c r="Q6" s="334"/>
      <c r="R6" s="336"/>
      <c r="S6" s="29" t="s">
        <v>122</v>
      </c>
      <c r="T6" s="30" t="s">
        <v>123</v>
      </c>
    </row>
    <row r="7" spans="1:20" s="104" customFormat="1" ht="15" customHeight="1" thickBot="1" x14ac:dyDescent="0.3">
      <c r="B7" s="330"/>
      <c r="C7" s="330"/>
      <c r="D7" s="330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2">
        <v>8</v>
      </c>
      <c r="M7" s="308">
        <v>9</v>
      </c>
      <c r="N7" s="309">
        <v>10</v>
      </c>
      <c r="O7" s="32">
        <v>11</v>
      </c>
      <c r="P7" s="32">
        <v>12</v>
      </c>
      <c r="Q7" s="32">
        <v>13</v>
      </c>
      <c r="R7" s="32">
        <v>14</v>
      </c>
      <c r="S7" s="32">
        <v>15</v>
      </c>
      <c r="T7" s="308">
        <v>16</v>
      </c>
    </row>
    <row r="8" spans="1:20" s="33" customFormat="1" ht="15.75" thickBot="1" x14ac:dyDescent="0.3">
      <c r="A8" s="13" t="s">
        <v>142</v>
      </c>
      <c r="B8" s="314" t="s">
        <v>14</v>
      </c>
      <c r="C8" s="208" t="s">
        <v>101</v>
      </c>
      <c r="D8" s="209" t="s">
        <v>101</v>
      </c>
      <c r="E8" s="37">
        <v>5</v>
      </c>
      <c r="F8" s="38">
        <v>2</v>
      </c>
      <c r="G8" s="38">
        <v>1</v>
      </c>
      <c r="H8" s="38">
        <v>0</v>
      </c>
      <c r="I8" s="38">
        <v>0</v>
      </c>
      <c r="J8" s="39">
        <v>0</v>
      </c>
      <c r="K8" s="38">
        <v>8</v>
      </c>
      <c r="L8" s="41">
        <v>0</v>
      </c>
      <c r="M8" s="42">
        <v>0</v>
      </c>
      <c r="N8" s="43">
        <v>6</v>
      </c>
      <c r="O8" s="44">
        <v>2</v>
      </c>
      <c r="P8" s="44">
        <v>2</v>
      </c>
      <c r="Q8" s="44">
        <v>0</v>
      </c>
      <c r="R8" s="44">
        <v>10</v>
      </c>
      <c r="S8" s="44">
        <v>0</v>
      </c>
      <c r="T8" s="46">
        <v>0</v>
      </c>
    </row>
    <row r="9" spans="1:20" s="33" customFormat="1" ht="15.75" thickBot="1" x14ac:dyDescent="0.3">
      <c r="A9" s="13" t="s">
        <v>142</v>
      </c>
      <c r="B9" s="315"/>
      <c r="C9" s="210" t="s">
        <v>15</v>
      </c>
      <c r="D9" s="211" t="s">
        <v>15</v>
      </c>
      <c r="E9" s="37">
        <v>0</v>
      </c>
      <c r="F9" s="38">
        <v>0</v>
      </c>
      <c r="G9" s="38">
        <v>1</v>
      </c>
      <c r="H9" s="38">
        <v>0</v>
      </c>
      <c r="I9" s="38">
        <v>0</v>
      </c>
      <c r="J9" s="39">
        <v>0</v>
      </c>
      <c r="K9" s="212">
        <v>1</v>
      </c>
      <c r="L9" s="41">
        <v>0</v>
      </c>
      <c r="M9" s="42">
        <v>0</v>
      </c>
      <c r="N9" s="43">
        <v>0</v>
      </c>
      <c r="O9" s="44">
        <v>0</v>
      </c>
      <c r="P9" s="44">
        <v>2</v>
      </c>
      <c r="Q9" s="44">
        <v>0</v>
      </c>
      <c r="R9" s="44">
        <v>2</v>
      </c>
      <c r="S9" s="44">
        <v>0</v>
      </c>
      <c r="T9" s="46">
        <v>0</v>
      </c>
    </row>
    <row r="10" spans="1:20" s="33" customFormat="1" x14ac:dyDescent="0.25">
      <c r="A10" s="13" t="s">
        <v>142</v>
      </c>
      <c r="B10" s="315"/>
      <c r="C10" s="357" t="s">
        <v>16</v>
      </c>
      <c r="D10" s="82" t="s">
        <v>66</v>
      </c>
      <c r="E10" s="48">
        <v>0</v>
      </c>
      <c r="F10" s="49">
        <v>0</v>
      </c>
      <c r="G10" s="49">
        <v>0</v>
      </c>
      <c r="H10" s="49">
        <v>0</v>
      </c>
      <c r="I10" s="49">
        <v>0</v>
      </c>
      <c r="J10" s="50">
        <v>0</v>
      </c>
      <c r="K10" s="51">
        <v>0</v>
      </c>
      <c r="L10" s="52">
        <v>0</v>
      </c>
      <c r="M10" s="53">
        <v>0</v>
      </c>
      <c r="N10" s="54">
        <v>0</v>
      </c>
      <c r="O10" s="55">
        <v>0</v>
      </c>
      <c r="P10" s="55">
        <v>0</v>
      </c>
      <c r="Q10" s="55">
        <v>0</v>
      </c>
      <c r="R10" s="55">
        <v>0</v>
      </c>
      <c r="S10" s="55">
        <v>0</v>
      </c>
      <c r="T10" s="56">
        <v>0</v>
      </c>
    </row>
    <row r="11" spans="1:20" s="33" customFormat="1" x14ac:dyDescent="0.25">
      <c r="A11" s="13" t="s">
        <v>142</v>
      </c>
      <c r="B11" s="315"/>
      <c r="C11" s="317"/>
      <c r="D11" s="57" t="s">
        <v>16</v>
      </c>
      <c r="E11" s="58">
        <v>7</v>
      </c>
      <c r="F11" s="59">
        <v>1</v>
      </c>
      <c r="G11" s="59">
        <v>1</v>
      </c>
      <c r="H11" s="59">
        <v>1</v>
      </c>
      <c r="I11" s="59">
        <v>1</v>
      </c>
      <c r="J11" s="60">
        <v>0</v>
      </c>
      <c r="K11" s="59">
        <v>10</v>
      </c>
      <c r="L11" s="61">
        <v>1</v>
      </c>
      <c r="M11" s="62">
        <v>0</v>
      </c>
      <c r="N11" s="63">
        <v>8</v>
      </c>
      <c r="O11" s="64">
        <v>1</v>
      </c>
      <c r="P11" s="64">
        <v>1</v>
      </c>
      <c r="Q11" s="64">
        <v>1</v>
      </c>
      <c r="R11" s="55">
        <v>11</v>
      </c>
      <c r="S11" s="64">
        <v>1</v>
      </c>
      <c r="T11" s="65">
        <v>0</v>
      </c>
    </row>
    <row r="12" spans="1:20" s="33" customFormat="1" ht="15.75" thickBot="1" x14ac:dyDescent="0.3">
      <c r="A12" s="66"/>
      <c r="B12" s="315"/>
      <c r="C12" s="318"/>
      <c r="D12" s="67" t="s">
        <v>13</v>
      </c>
      <c r="E12" s="68">
        <f t="shared" ref="E12:T12" si="0">SUM(E10:E11)</f>
        <v>7</v>
      </c>
      <c r="F12" s="69">
        <f t="shared" si="0"/>
        <v>1</v>
      </c>
      <c r="G12" s="69">
        <f t="shared" ref="G12" si="1">SUM(G10:G11)</f>
        <v>1</v>
      </c>
      <c r="H12" s="69">
        <f t="shared" si="0"/>
        <v>1</v>
      </c>
      <c r="I12" s="69">
        <f t="shared" si="0"/>
        <v>1</v>
      </c>
      <c r="J12" s="71">
        <f t="shared" si="0"/>
        <v>0</v>
      </c>
      <c r="K12" s="72">
        <f t="shared" si="0"/>
        <v>10</v>
      </c>
      <c r="L12" s="73">
        <f t="shared" si="0"/>
        <v>1</v>
      </c>
      <c r="M12" s="74">
        <f t="shared" si="0"/>
        <v>0</v>
      </c>
      <c r="N12" s="75">
        <f t="shared" si="0"/>
        <v>8</v>
      </c>
      <c r="O12" s="76">
        <f t="shared" si="0"/>
        <v>1</v>
      </c>
      <c r="P12" s="76">
        <f t="shared" ref="P12" si="2">SUM(P10:P11)</f>
        <v>1</v>
      </c>
      <c r="Q12" s="76">
        <f t="shared" si="0"/>
        <v>1</v>
      </c>
      <c r="R12" s="76">
        <f t="shared" si="0"/>
        <v>11</v>
      </c>
      <c r="S12" s="76">
        <f t="shared" si="0"/>
        <v>1</v>
      </c>
      <c r="T12" s="78">
        <f t="shared" si="0"/>
        <v>0</v>
      </c>
    </row>
    <row r="13" spans="1:20" s="33" customFormat="1" x14ac:dyDescent="0.25">
      <c r="A13" s="13" t="s">
        <v>142</v>
      </c>
      <c r="B13" s="315"/>
      <c r="C13" s="319" t="s">
        <v>17</v>
      </c>
      <c r="D13" s="170" t="s">
        <v>17</v>
      </c>
      <c r="E13" s="48">
        <v>4</v>
      </c>
      <c r="F13" s="49">
        <v>1</v>
      </c>
      <c r="G13" s="49">
        <v>0</v>
      </c>
      <c r="H13" s="49">
        <v>0</v>
      </c>
      <c r="I13" s="49">
        <v>0</v>
      </c>
      <c r="J13" s="50">
        <v>0</v>
      </c>
      <c r="K13" s="51">
        <v>5</v>
      </c>
      <c r="L13" s="52">
        <v>0</v>
      </c>
      <c r="M13" s="53">
        <v>1</v>
      </c>
      <c r="N13" s="54">
        <v>6</v>
      </c>
      <c r="O13" s="55">
        <v>2</v>
      </c>
      <c r="P13" s="55">
        <v>0</v>
      </c>
      <c r="Q13" s="55">
        <v>0</v>
      </c>
      <c r="R13" s="55">
        <v>8</v>
      </c>
      <c r="S13" s="55">
        <v>0</v>
      </c>
      <c r="T13" s="56">
        <v>2</v>
      </c>
    </row>
    <row r="14" spans="1:20" s="33" customFormat="1" x14ac:dyDescent="0.25">
      <c r="A14" s="13" t="s">
        <v>142</v>
      </c>
      <c r="B14" s="315"/>
      <c r="C14" s="320"/>
      <c r="D14" s="57" t="s">
        <v>67</v>
      </c>
      <c r="E14" s="58">
        <v>0</v>
      </c>
      <c r="F14" s="59">
        <v>0</v>
      </c>
      <c r="G14" s="59">
        <v>0</v>
      </c>
      <c r="H14" s="59">
        <v>0</v>
      </c>
      <c r="I14" s="59">
        <v>0</v>
      </c>
      <c r="J14" s="60">
        <v>0</v>
      </c>
      <c r="K14" s="59">
        <v>0</v>
      </c>
      <c r="L14" s="61">
        <v>0</v>
      </c>
      <c r="M14" s="62">
        <v>0</v>
      </c>
      <c r="N14" s="63">
        <v>0</v>
      </c>
      <c r="O14" s="64">
        <v>0</v>
      </c>
      <c r="P14" s="64">
        <v>0</v>
      </c>
      <c r="Q14" s="64">
        <v>0</v>
      </c>
      <c r="R14" s="55">
        <v>0</v>
      </c>
      <c r="S14" s="64">
        <v>0</v>
      </c>
      <c r="T14" s="65">
        <v>0</v>
      </c>
    </row>
    <row r="15" spans="1:20" s="33" customFormat="1" ht="15.75" thickBot="1" x14ac:dyDescent="0.3">
      <c r="A15" s="66"/>
      <c r="B15" s="315"/>
      <c r="C15" s="321"/>
      <c r="D15" s="213" t="s">
        <v>13</v>
      </c>
      <c r="E15" s="68">
        <f t="shared" ref="E15:T15" si="3">SUM(E13:E14)</f>
        <v>4</v>
      </c>
      <c r="F15" s="69">
        <f t="shared" si="3"/>
        <v>1</v>
      </c>
      <c r="G15" s="69">
        <f t="shared" ref="G15" si="4">SUM(G13:G14)</f>
        <v>0</v>
      </c>
      <c r="H15" s="69">
        <f t="shared" si="3"/>
        <v>0</v>
      </c>
      <c r="I15" s="69">
        <f t="shared" si="3"/>
        <v>0</v>
      </c>
      <c r="J15" s="71">
        <f t="shared" si="3"/>
        <v>0</v>
      </c>
      <c r="K15" s="72">
        <f t="shared" si="3"/>
        <v>5</v>
      </c>
      <c r="L15" s="73">
        <f t="shared" si="3"/>
        <v>0</v>
      </c>
      <c r="M15" s="74">
        <f t="shared" si="3"/>
        <v>1</v>
      </c>
      <c r="N15" s="75">
        <f t="shared" si="3"/>
        <v>6</v>
      </c>
      <c r="O15" s="76">
        <f t="shared" si="3"/>
        <v>2</v>
      </c>
      <c r="P15" s="76">
        <f t="shared" ref="P15" si="5">SUM(P13:P14)</f>
        <v>0</v>
      </c>
      <c r="Q15" s="76">
        <f t="shared" si="3"/>
        <v>0</v>
      </c>
      <c r="R15" s="95">
        <f t="shared" si="3"/>
        <v>8</v>
      </c>
      <c r="S15" s="76">
        <f t="shared" si="3"/>
        <v>0</v>
      </c>
      <c r="T15" s="78">
        <f t="shared" si="3"/>
        <v>2</v>
      </c>
    </row>
    <row r="16" spans="1:20" s="33" customFormat="1" ht="15.75" thickBot="1" x14ac:dyDescent="0.3">
      <c r="A16" s="13" t="s">
        <v>142</v>
      </c>
      <c r="B16" s="315"/>
      <c r="C16" s="214" t="s">
        <v>18</v>
      </c>
      <c r="D16" s="215" t="s">
        <v>18</v>
      </c>
      <c r="E16" s="216">
        <v>0</v>
      </c>
      <c r="F16" s="217">
        <v>0</v>
      </c>
      <c r="G16" s="217">
        <v>0</v>
      </c>
      <c r="H16" s="217">
        <v>0</v>
      </c>
      <c r="I16" s="217">
        <v>0</v>
      </c>
      <c r="J16" s="218">
        <v>0</v>
      </c>
      <c r="K16" s="167">
        <v>0</v>
      </c>
      <c r="L16" s="219">
        <v>0</v>
      </c>
      <c r="M16" s="220">
        <v>0</v>
      </c>
      <c r="N16" s="221">
        <v>0</v>
      </c>
      <c r="O16" s="95">
        <v>0</v>
      </c>
      <c r="P16" s="95">
        <v>0</v>
      </c>
      <c r="Q16" s="95">
        <v>0</v>
      </c>
      <c r="R16" s="222">
        <v>0</v>
      </c>
      <c r="S16" s="95">
        <v>0</v>
      </c>
      <c r="T16" s="223">
        <v>0</v>
      </c>
    </row>
    <row r="17" spans="1:20" s="33" customFormat="1" ht="16.5" customHeight="1" x14ac:dyDescent="0.25">
      <c r="B17" s="315"/>
      <c r="C17" s="354" t="s">
        <v>99</v>
      </c>
      <c r="D17" s="355"/>
      <c r="E17" s="97">
        <f t="shared" ref="E17:T17" si="6">E16+E15+E12+E9+E8</f>
        <v>16</v>
      </c>
      <c r="F17" s="98">
        <f t="shared" si="6"/>
        <v>4</v>
      </c>
      <c r="G17" s="98">
        <f t="shared" ref="G17" si="7">G16+G15+G12+G9+G8</f>
        <v>3</v>
      </c>
      <c r="H17" s="98">
        <f t="shared" si="6"/>
        <v>1</v>
      </c>
      <c r="I17" s="98">
        <f t="shared" si="6"/>
        <v>1</v>
      </c>
      <c r="J17" s="98">
        <f t="shared" si="6"/>
        <v>0</v>
      </c>
      <c r="K17" s="98">
        <f t="shared" si="6"/>
        <v>24</v>
      </c>
      <c r="L17" s="98">
        <f t="shared" si="6"/>
        <v>1</v>
      </c>
      <c r="M17" s="99">
        <f t="shared" si="6"/>
        <v>1</v>
      </c>
      <c r="N17" s="97">
        <f t="shared" si="6"/>
        <v>20</v>
      </c>
      <c r="O17" s="98">
        <f t="shared" si="6"/>
        <v>5</v>
      </c>
      <c r="P17" s="98">
        <f t="shared" ref="P17" si="8">P16+P15+P12+P9+P8</f>
        <v>5</v>
      </c>
      <c r="Q17" s="98">
        <f t="shared" si="6"/>
        <v>1</v>
      </c>
      <c r="R17" s="98">
        <f t="shared" si="6"/>
        <v>31</v>
      </c>
      <c r="S17" s="98">
        <f t="shared" si="6"/>
        <v>1</v>
      </c>
      <c r="T17" s="99">
        <f t="shared" si="6"/>
        <v>2</v>
      </c>
    </row>
    <row r="18" spans="1:20" s="33" customFormat="1" ht="15.75" thickBot="1" x14ac:dyDescent="0.3">
      <c r="B18" s="316"/>
      <c r="C18" s="324" t="s">
        <v>100</v>
      </c>
      <c r="D18" s="325"/>
      <c r="E18" s="263">
        <f>IF(ISERROR(E17/($E17+$F17+$G17+$H17)),0,(E17/($E17+$F17+$G17+$H17)))</f>
        <v>0.66666666666666663</v>
      </c>
      <c r="F18" s="265">
        <f t="shared" ref="F18:G18" si="9">IF(ISERROR(F17/($E17+$F17+$G17+$H17)),0,(F17/($E17+$F17+$G17+$H17)))</f>
        <v>0.16666666666666666</v>
      </c>
      <c r="G18" s="265">
        <f t="shared" si="9"/>
        <v>0.125</v>
      </c>
      <c r="H18" s="264">
        <f>IF(1-E18-F18-G18=1,IF(H17=0,0,1),1-E18-F18-G18)</f>
        <v>4.1666666666666713E-2</v>
      </c>
      <c r="I18" s="265">
        <f>IF(ISERROR(I17/H17),0,(I17/H17))</f>
        <v>1</v>
      </c>
      <c r="J18" s="265">
        <f>IF(1-I18=1,IF(J17=0,0,1),1-I18)</f>
        <v>0</v>
      </c>
      <c r="K18" s="265"/>
      <c r="L18" s="265">
        <f>IF(ISERROR(L17/K17),0,L17/K17)</f>
        <v>4.1666666666666664E-2</v>
      </c>
      <c r="M18" s="266">
        <f>IF(ISERROR(M17/K17),0,M17/K17)</f>
        <v>4.1666666666666664E-2</v>
      </c>
      <c r="N18" s="263">
        <f>IF(ISERROR(N17/R17),0,N17/R17)</f>
        <v>0.64516129032258063</v>
      </c>
      <c r="O18" s="265">
        <f>IF(ISERROR(O17/R17),0,O17/R17)</f>
        <v>0.16129032258064516</v>
      </c>
      <c r="P18" s="265">
        <f>IF(ISERROR(P17/R17),0,P17/R17)</f>
        <v>0.16129032258064516</v>
      </c>
      <c r="Q18" s="265">
        <f>IF(1-N18-O18-P18=1,IF(Q17=0,0,1),1-N18-O18-P18)</f>
        <v>3.2258064516129059E-2</v>
      </c>
      <c r="R18" s="265"/>
      <c r="S18" s="265">
        <f>IF(ISERROR(S17/R17),0,(S17/R17))</f>
        <v>3.2258064516129031E-2</v>
      </c>
      <c r="T18" s="267">
        <f>IF(ISERROR(T17/R17),0,T17/R17)</f>
        <v>6.4516129032258063E-2</v>
      </c>
    </row>
    <row r="19" spans="1:20" s="201" customFormat="1" ht="15.75" thickBot="1" x14ac:dyDescent="0.3">
      <c r="A19" s="201" t="s">
        <v>142</v>
      </c>
      <c r="B19" s="100"/>
      <c r="C19" s="101"/>
      <c r="D19" s="101"/>
      <c r="E19" s="202"/>
      <c r="F19" s="202"/>
      <c r="G19" s="202"/>
      <c r="H19" s="202"/>
      <c r="I19" s="202"/>
      <c r="J19" s="202"/>
      <c r="K19" s="202"/>
      <c r="L19" s="202"/>
      <c r="M19" s="202"/>
      <c r="N19" s="202"/>
      <c r="O19" s="202"/>
      <c r="P19" s="202"/>
      <c r="Q19" s="202"/>
      <c r="R19" s="202"/>
      <c r="S19" s="202"/>
      <c r="T19" s="202"/>
    </row>
    <row r="20" spans="1:20" s="33" customFormat="1" ht="16.5" thickBot="1" x14ac:dyDescent="0.3">
      <c r="A20" s="13"/>
      <c r="B20" s="340" t="s">
        <v>137</v>
      </c>
      <c r="C20" s="341"/>
      <c r="D20" s="341"/>
      <c r="E20" s="341"/>
      <c r="F20" s="341"/>
      <c r="G20" s="341"/>
      <c r="H20" s="341"/>
      <c r="I20" s="341"/>
      <c r="J20" s="298"/>
      <c r="K20" s="298"/>
      <c r="L20" s="298" t="s">
        <v>140</v>
      </c>
      <c r="M20" s="298"/>
      <c r="N20" s="298"/>
      <c r="O20" s="298"/>
      <c r="P20" s="298"/>
      <c r="Q20" s="34"/>
      <c r="R20" s="298" t="s">
        <v>104</v>
      </c>
      <c r="S20" s="298"/>
      <c r="T20" s="26" t="s">
        <v>141</v>
      </c>
    </row>
    <row r="21" spans="1:20" s="33" customFormat="1" ht="15.75" thickBot="1" x14ac:dyDescent="0.3">
      <c r="A21" s="13"/>
    </row>
    <row r="22" spans="1:20" s="33" customFormat="1" ht="15.75" thickBot="1" x14ac:dyDescent="0.3">
      <c r="A22" s="66"/>
      <c r="B22" s="328" t="s">
        <v>0</v>
      </c>
      <c r="C22" s="328" t="s">
        <v>97</v>
      </c>
      <c r="D22" s="328" t="s">
        <v>98</v>
      </c>
      <c r="E22" s="331" t="s">
        <v>116</v>
      </c>
      <c r="F22" s="331"/>
      <c r="G22" s="331"/>
      <c r="H22" s="331"/>
      <c r="I22" s="331"/>
      <c r="J22" s="331"/>
      <c r="K22" s="331"/>
      <c r="L22" s="331"/>
      <c r="M22" s="331"/>
      <c r="N22" s="332" t="s">
        <v>124</v>
      </c>
      <c r="O22" s="331"/>
      <c r="P22" s="331"/>
      <c r="Q22" s="331"/>
      <c r="R22" s="331"/>
      <c r="S22" s="331"/>
      <c r="T22" s="331"/>
    </row>
    <row r="23" spans="1:20" s="33" customFormat="1" ht="15" customHeight="1" x14ac:dyDescent="0.25">
      <c r="A23" s="66"/>
      <c r="B23" s="329"/>
      <c r="C23" s="329"/>
      <c r="D23" s="329"/>
      <c r="E23" s="333" t="s">
        <v>1</v>
      </c>
      <c r="F23" s="334" t="s">
        <v>2</v>
      </c>
      <c r="G23" s="338" t="s">
        <v>129</v>
      </c>
      <c r="H23" s="334" t="s">
        <v>3</v>
      </c>
      <c r="I23" s="326" t="s">
        <v>6</v>
      </c>
      <c r="J23" s="327"/>
      <c r="K23" s="335" t="s">
        <v>118</v>
      </c>
      <c r="L23" s="312" t="s">
        <v>6</v>
      </c>
      <c r="M23" s="313"/>
      <c r="N23" s="337" t="s">
        <v>1</v>
      </c>
      <c r="O23" s="334" t="s">
        <v>2</v>
      </c>
      <c r="P23" s="338" t="s">
        <v>129</v>
      </c>
      <c r="Q23" s="334" t="s">
        <v>3</v>
      </c>
      <c r="R23" s="335" t="s">
        <v>117</v>
      </c>
      <c r="S23" s="312" t="s">
        <v>6</v>
      </c>
      <c r="T23" s="313"/>
    </row>
    <row r="24" spans="1:20" s="33" customFormat="1" ht="96.75" thickBot="1" x14ac:dyDescent="0.3">
      <c r="A24" s="66"/>
      <c r="B24" s="329"/>
      <c r="C24" s="329"/>
      <c r="D24" s="329"/>
      <c r="E24" s="333"/>
      <c r="F24" s="334"/>
      <c r="G24" s="339"/>
      <c r="H24" s="334"/>
      <c r="I24" s="299" t="s">
        <v>4</v>
      </c>
      <c r="J24" s="300" t="s">
        <v>5</v>
      </c>
      <c r="K24" s="336"/>
      <c r="L24" s="29" t="s">
        <v>7</v>
      </c>
      <c r="M24" s="30" t="s">
        <v>8</v>
      </c>
      <c r="N24" s="337"/>
      <c r="O24" s="334"/>
      <c r="P24" s="339"/>
      <c r="Q24" s="334"/>
      <c r="R24" s="336"/>
      <c r="S24" s="29" t="s">
        <v>122</v>
      </c>
      <c r="T24" s="30" t="s">
        <v>123</v>
      </c>
    </row>
    <row r="25" spans="1:20" s="33" customFormat="1" ht="15.75" thickBot="1" x14ac:dyDescent="0.3">
      <c r="A25" s="104"/>
      <c r="B25" s="330"/>
      <c r="C25" s="330"/>
      <c r="D25" s="330"/>
      <c r="E25" s="31">
        <v>1</v>
      </c>
      <c r="F25" s="32">
        <v>2</v>
      </c>
      <c r="G25" s="32">
        <v>3</v>
      </c>
      <c r="H25" s="32">
        <v>4</v>
      </c>
      <c r="I25" s="32">
        <v>5</v>
      </c>
      <c r="J25" s="32">
        <v>6</v>
      </c>
      <c r="K25" s="32">
        <v>7</v>
      </c>
      <c r="L25" s="32">
        <v>8</v>
      </c>
      <c r="M25" s="308">
        <v>9</v>
      </c>
      <c r="N25" s="309">
        <v>10</v>
      </c>
      <c r="O25" s="32">
        <v>11</v>
      </c>
      <c r="P25" s="32">
        <v>12</v>
      </c>
      <c r="Q25" s="32">
        <v>13</v>
      </c>
      <c r="R25" s="32">
        <v>14</v>
      </c>
      <c r="S25" s="32">
        <v>15</v>
      </c>
      <c r="T25" s="308">
        <v>16</v>
      </c>
    </row>
    <row r="26" spans="1:20" s="33" customFormat="1" ht="15.75" thickBot="1" x14ac:dyDescent="0.3">
      <c r="A26" s="13" t="s">
        <v>142</v>
      </c>
      <c r="B26" s="314" t="s">
        <v>14</v>
      </c>
      <c r="C26" s="208" t="s">
        <v>101</v>
      </c>
      <c r="D26" s="209" t="s">
        <v>101</v>
      </c>
      <c r="E26" s="37">
        <v>75</v>
      </c>
      <c r="F26" s="38">
        <v>10</v>
      </c>
      <c r="G26" s="38">
        <v>20</v>
      </c>
      <c r="H26" s="38">
        <v>5</v>
      </c>
      <c r="I26" s="38">
        <v>4</v>
      </c>
      <c r="J26" s="39">
        <v>1</v>
      </c>
      <c r="K26" s="38">
        <v>110</v>
      </c>
      <c r="L26" s="41">
        <v>4</v>
      </c>
      <c r="M26" s="42">
        <v>9</v>
      </c>
      <c r="N26" s="43">
        <v>100</v>
      </c>
      <c r="O26" s="44">
        <v>12</v>
      </c>
      <c r="P26" s="44">
        <v>28</v>
      </c>
      <c r="Q26" s="44">
        <v>5</v>
      </c>
      <c r="R26" s="44">
        <v>145</v>
      </c>
      <c r="S26" s="44">
        <v>4</v>
      </c>
      <c r="T26" s="46">
        <v>13</v>
      </c>
    </row>
    <row r="27" spans="1:20" s="33" customFormat="1" ht="15.75" thickBot="1" x14ac:dyDescent="0.3">
      <c r="A27" s="13" t="s">
        <v>142</v>
      </c>
      <c r="B27" s="315"/>
      <c r="C27" s="210" t="s">
        <v>15</v>
      </c>
      <c r="D27" s="211" t="s">
        <v>15</v>
      </c>
      <c r="E27" s="37">
        <v>50</v>
      </c>
      <c r="F27" s="38">
        <v>10</v>
      </c>
      <c r="G27" s="38">
        <v>3</v>
      </c>
      <c r="H27" s="38">
        <v>4</v>
      </c>
      <c r="I27" s="38">
        <v>4</v>
      </c>
      <c r="J27" s="39">
        <v>0</v>
      </c>
      <c r="K27" s="212">
        <v>67</v>
      </c>
      <c r="L27" s="41">
        <v>3</v>
      </c>
      <c r="M27" s="42">
        <v>4</v>
      </c>
      <c r="N27" s="43">
        <v>65</v>
      </c>
      <c r="O27" s="44">
        <v>10</v>
      </c>
      <c r="P27" s="44">
        <v>4</v>
      </c>
      <c r="Q27" s="44">
        <v>6</v>
      </c>
      <c r="R27" s="44">
        <v>85</v>
      </c>
      <c r="S27" s="44">
        <v>5</v>
      </c>
      <c r="T27" s="46">
        <v>4</v>
      </c>
    </row>
    <row r="28" spans="1:20" s="33" customFormat="1" x14ac:dyDescent="0.25">
      <c r="A28" s="13" t="s">
        <v>142</v>
      </c>
      <c r="B28" s="315"/>
      <c r="C28" s="357" t="s">
        <v>16</v>
      </c>
      <c r="D28" s="82" t="s">
        <v>66</v>
      </c>
      <c r="E28" s="48">
        <v>5</v>
      </c>
      <c r="F28" s="49">
        <v>1</v>
      </c>
      <c r="G28" s="49">
        <v>1</v>
      </c>
      <c r="H28" s="49">
        <v>0</v>
      </c>
      <c r="I28" s="49">
        <v>0</v>
      </c>
      <c r="J28" s="50">
        <v>0</v>
      </c>
      <c r="K28" s="51">
        <v>7</v>
      </c>
      <c r="L28" s="52">
        <v>0</v>
      </c>
      <c r="M28" s="53">
        <v>0</v>
      </c>
      <c r="N28" s="54">
        <v>6</v>
      </c>
      <c r="O28" s="55">
        <v>1</v>
      </c>
      <c r="P28" s="55">
        <v>2</v>
      </c>
      <c r="Q28" s="55">
        <v>0</v>
      </c>
      <c r="R28" s="55">
        <v>9</v>
      </c>
      <c r="S28" s="55">
        <v>0</v>
      </c>
      <c r="T28" s="56">
        <v>0</v>
      </c>
    </row>
    <row r="29" spans="1:20" s="33" customFormat="1" x14ac:dyDescent="0.25">
      <c r="A29" s="13" t="s">
        <v>142</v>
      </c>
      <c r="B29" s="315"/>
      <c r="C29" s="317"/>
      <c r="D29" s="57" t="s">
        <v>16</v>
      </c>
      <c r="E29" s="58">
        <v>28</v>
      </c>
      <c r="F29" s="59">
        <v>4</v>
      </c>
      <c r="G29" s="59">
        <v>3</v>
      </c>
      <c r="H29" s="59">
        <v>9</v>
      </c>
      <c r="I29" s="59">
        <v>8</v>
      </c>
      <c r="J29" s="60">
        <v>1</v>
      </c>
      <c r="K29" s="59">
        <v>44</v>
      </c>
      <c r="L29" s="61">
        <v>6</v>
      </c>
      <c r="M29" s="62">
        <v>8</v>
      </c>
      <c r="N29" s="63">
        <v>36</v>
      </c>
      <c r="O29" s="64">
        <v>6</v>
      </c>
      <c r="P29" s="64">
        <v>3</v>
      </c>
      <c r="Q29" s="64">
        <v>12</v>
      </c>
      <c r="R29" s="55">
        <v>57</v>
      </c>
      <c r="S29" s="64">
        <v>10</v>
      </c>
      <c r="T29" s="65">
        <v>10</v>
      </c>
    </row>
    <row r="30" spans="1:20" s="33" customFormat="1" ht="15.75" thickBot="1" x14ac:dyDescent="0.3">
      <c r="A30" s="66"/>
      <c r="B30" s="315"/>
      <c r="C30" s="318"/>
      <c r="D30" s="67" t="s">
        <v>13</v>
      </c>
      <c r="E30" s="68">
        <f t="shared" ref="E30:T30" si="10">SUM(E28:E29)</f>
        <v>33</v>
      </c>
      <c r="F30" s="69">
        <f t="shared" si="10"/>
        <v>5</v>
      </c>
      <c r="G30" s="69">
        <f t="shared" ref="G30" si="11">SUM(G28:G29)</f>
        <v>4</v>
      </c>
      <c r="H30" s="69">
        <f t="shared" si="10"/>
        <v>9</v>
      </c>
      <c r="I30" s="69">
        <f t="shared" si="10"/>
        <v>8</v>
      </c>
      <c r="J30" s="71">
        <f t="shared" si="10"/>
        <v>1</v>
      </c>
      <c r="K30" s="72">
        <f t="shared" si="10"/>
        <v>51</v>
      </c>
      <c r="L30" s="73">
        <f t="shared" si="10"/>
        <v>6</v>
      </c>
      <c r="M30" s="74">
        <f t="shared" si="10"/>
        <v>8</v>
      </c>
      <c r="N30" s="75">
        <f t="shared" si="10"/>
        <v>42</v>
      </c>
      <c r="O30" s="76">
        <f t="shared" si="10"/>
        <v>7</v>
      </c>
      <c r="P30" s="76">
        <f t="shared" ref="P30" si="12">SUM(P28:P29)</f>
        <v>5</v>
      </c>
      <c r="Q30" s="76">
        <f t="shared" si="10"/>
        <v>12</v>
      </c>
      <c r="R30" s="76">
        <f t="shared" si="10"/>
        <v>66</v>
      </c>
      <c r="S30" s="76">
        <f t="shared" si="10"/>
        <v>10</v>
      </c>
      <c r="T30" s="78">
        <f t="shared" si="10"/>
        <v>10</v>
      </c>
    </row>
    <row r="31" spans="1:20" s="33" customFormat="1" x14ac:dyDescent="0.25">
      <c r="A31" s="13" t="s">
        <v>142</v>
      </c>
      <c r="B31" s="315"/>
      <c r="C31" s="319" t="s">
        <v>17</v>
      </c>
      <c r="D31" s="170" t="s">
        <v>17</v>
      </c>
      <c r="E31" s="48">
        <v>42</v>
      </c>
      <c r="F31" s="49">
        <v>12</v>
      </c>
      <c r="G31" s="49">
        <v>3</v>
      </c>
      <c r="H31" s="49">
        <v>6</v>
      </c>
      <c r="I31" s="49">
        <v>6</v>
      </c>
      <c r="J31" s="50">
        <v>0</v>
      </c>
      <c r="K31" s="51">
        <v>63</v>
      </c>
      <c r="L31" s="52">
        <v>5</v>
      </c>
      <c r="M31" s="53">
        <v>5</v>
      </c>
      <c r="N31" s="54">
        <v>55</v>
      </c>
      <c r="O31" s="55">
        <v>16</v>
      </c>
      <c r="P31" s="55">
        <v>5</v>
      </c>
      <c r="Q31" s="55">
        <v>10</v>
      </c>
      <c r="R31" s="55">
        <v>86</v>
      </c>
      <c r="S31" s="55">
        <v>7</v>
      </c>
      <c r="T31" s="56">
        <v>10</v>
      </c>
    </row>
    <row r="32" spans="1:20" s="33" customFormat="1" x14ac:dyDescent="0.25">
      <c r="A32" s="13" t="s">
        <v>142</v>
      </c>
      <c r="B32" s="315"/>
      <c r="C32" s="320"/>
      <c r="D32" s="57" t="s">
        <v>67</v>
      </c>
      <c r="E32" s="58">
        <v>19</v>
      </c>
      <c r="F32" s="59">
        <v>0</v>
      </c>
      <c r="G32" s="59">
        <v>2</v>
      </c>
      <c r="H32" s="59">
        <v>4</v>
      </c>
      <c r="I32" s="59">
        <v>4</v>
      </c>
      <c r="J32" s="60">
        <v>0</v>
      </c>
      <c r="K32" s="59">
        <v>25</v>
      </c>
      <c r="L32" s="61">
        <v>2</v>
      </c>
      <c r="M32" s="62">
        <v>3</v>
      </c>
      <c r="N32" s="63">
        <v>23</v>
      </c>
      <c r="O32" s="64">
        <v>0</v>
      </c>
      <c r="P32" s="64">
        <v>4</v>
      </c>
      <c r="Q32" s="64">
        <v>5</v>
      </c>
      <c r="R32" s="55">
        <v>32</v>
      </c>
      <c r="S32" s="64">
        <v>2</v>
      </c>
      <c r="T32" s="65">
        <v>4</v>
      </c>
    </row>
    <row r="33" spans="1:20" s="33" customFormat="1" ht="15.75" thickBot="1" x14ac:dyDescent="0.3">
      <c r="A33" s="66"/>
      <c r="B33" s="315"/>
      <c r="C33" s="321"/>
      <c r="D33" s="213" t="s">
        <v>13</v>
      </c>
      <c r="E33" s="68">
        <f t="shared" ref="E33:T33" si="13">SUM(E31:E32)</f>
        <v>61</v>
      </c>
      <c r="F33" s="69">
        <f t="shared" si="13"/>
        <v>12</v>
      </c>
      <c r="G33" s="69">
        <f t="shared" ref="G33" si="14">SUM(G31:G32)</f>
        <v>5</v>
      </c>
      <c r="H33" s="69">
        <f t="shared" si="13"/>
        <v>10</v>
      </c>
      <c r="I33" s="69">
        <f t="shared" si="13"/>
        <v>10</v>
      </c>
      <c r="J33" s="71">
        <f t="shared" si="13"/>
        <v>0</v>
      </c>
      <c r="K33" s="72">
        <f t="shared" si="13"/>
        <v>88</v>
      </c>
      <c r="L33" s="73">
        <f t="shared" si="13"/>
        <v>7</v>
      </c>
      <c r="M33" s="74">
        <f t="shared" si="13"/>
        <v>8</v>
      </c>
      <c r="N33" s="75">
        <f t="shared" si="13"/>
        <v>78</v>
      </c>
      <c r="O33" s="76">
        <f t="shared" si="13"/>
        <v>16</v>
      </c>
      <c r="P33" s="76">
        <f t="shared" ref="P33" si="15">SUM(P31:P32)</f>
        <v>9</v>
      </c>
      <c r="Q33" s="76">
        <f t="shared" si="13"/>
        <v>15</v>
      </c>
      <c r="R33" s="95">
        <f t="shared" si="13"/>
        <v>118</v>
      </c>
      <c r="S33" s="76">
        <f t="shared" si="13"/>
        <v>9</v>
      </c>
      <c r="T33" s="78">
        <f t="shared" si="13"/>
        <v>14</v>
      </c>
    </row>
    <row r="34" spans="1:20" s="33" customFormat="1" ht="15.75" thickBot="1" x14ac:dyDescent="0.3">
      <c r="A34" s="13" t="s">
        <v>142</v>
      </c>
      <c r="B34" s="315"/>
      <c r="C34" s="214" t="s">
        <v>18</v>
      </c>
      <c r="D34" s="215" t="s">
        <v>18</v>
      </c>
      <c r="E34" s="216">
        <v>57</v>
      </c>
      <c r="F34" s="217">
        <v>4</v>
      </c>
      <c r="G34" s="217">
        <v>2</v>
      </c>
      <c r="H34" s="217">
        <v>12</v>
      </c>
      <c r="I34" s="217">
        <v>12</v>
      </c>
      <c r="J34" s="218">
        <v>0</v>
      </c>
      <c r="K34" s="167">
        <v>75</v>
      </c>
      <c r="L34" s="219">
        <v>10</v>
      </c>
      <c r="M34" s="220">
        <v>5</v>
      </c>
      <c r="N34" s="221">
        <v>81</v>
      </c>
      <c r="O34" s="95">
        <v>5</v>
      </c>
      <c r="P34" s="95">
        <v>2</v>
      </c>
      <c r="Q34" s="95">
        <v>17</v>
      </c>
      <c r="R34" s="222">
        <v>105</v>
      </c>
      <c r="S34" s="95">
        <v>14</v>
      </c>
      <c r="T34" s="223">
        <v>7</v>
      </c>
    </row>
    <row r="35" spans="1:20" s="33" customFormat="1" x14ac:dyDescent="0.25">
      <c r="B35" s="315"/>
      <c r="C35" s="354" t="s">
        <v>99</v>
      </c>
      <c r="D35" s="355"/>
      <c r="E35" s="97">
        <f t="shared" ref="E35:T35" si="16">E34+E33+E30+E27+E26</f>
        <v>276</v>
      </c>
      <c r="F35" s="98">
        <f t="shared" si="16"/>
        <v>41</v>
      </c>
      <c r="G35" s="98">
        <f t="shared" ref="G35" si="17">G34+G33+G30+G27+G26</f>
        <v>34</v>
      </c>
      <c r="H35" s="98">
        <f t="shared" si="16"/>
        <v>40</v>
      </c>
      <c r="I35" s="98">
        <f t="shared" si="16"/>
        <v>38</v>
      </c>
      <c r="J35" s="98">
        <f t="shared" si="16"/>
        <v>2</v>
      </c>
      <c r="K35" s="98">
        <f t="shared" si="16"/>
        <v>391</v>
      </c>
      <c r="L35" s="98">
        <f t="shared" si="16"/>
        <v>30</v>
      </c>
      <c r="M35" s="99">
        <f t="shared" si="16"/>
        <v>34</v>
      </c>
      <c r="N35" s="97">
        <f t="shared" si="16"/>
        <v>366</v>
      </c>
      <c r="O35" s="98">
        <f t="shared" si="16"/>
        <v>50</v>
      </c>
      <c r="P35" s="98">
        <f t="shared" ref="P35" si="18">P34+P33+P30+P27+P26</f>
        <v>48</v>
      </c>
      <c r="Q35" s="98">
        <f t="shared" si="16"/>
        <v>55</v>
      </c>
      <c r="R35" s="98">
        <f t="shared" si="16"/>
        <v>519</v>
      </c>
      <c r="S35" s="98">
        <f t="shared" si="16"/>
        <v>42</v>
      </c>
      <c r="T35" s="99">
        <f t="shared" si="16"/>
        <v>48</v>
      </c>
    </row>
    <row r="36" spans="1:20" s="33" customFormat="1" ht="15.75" thickBot="1" x14ac:dyDescent="0.3">
      <c r="B36" s="316"/>
      <c r="C36" s="324" t="s">
        <v>100</v>
      </c>
      <c r="D36" s="325"/>
      <c r="E36" s="263">
        <f>IF(ISERROR(E35/($E35+$F35+$G35+$H35)),0,(E35/($E35+$F35+$G35+$H35)))</f>
        <v>0.70588235294117652</v>
      </c>
      <c r="F36" s="265">
        <f t="shared" ref="F36:G36" si="19">IF(ISERROR(F35/($E35+$F35+$G35+$H35)),0,(F35/($E35+$F35+$G35+$H35)))</f>
        <v>0.10485933503836317</v>
      </c>
      <c r="G36" s="265">
        <f t="shared" si="19"/>
        <v>8.6956521739130432E-2</v>
      </c>
      <c r="H36" s="264">
        <f>IF(1-E36-F36-G36=1,IF(H35=0,0,1),1-E36-F36-G36)</f>
        <v>0.10230179028132988</v>
      </c>
      <c r="I36" s="265">
        <f>IF(ISERROR(I35/H35),0,(I35/H35))</f>
        <v>0.95</v>
      </c>
      <c r="J36" s="265">
        <f>IF(1-I36=1,IF(J35=0,0,1),1-I36)</f>
        <v>5.0000000000000044E-2</v>
      </c>
      <c r="K36" s="265"/>
      <c r="L36" s="265">
        <f>IF(ISERROR(L35/K35),0,L35/K35)</f>
        <v>7.6726342710997444E-2</v>
      </c>
      <c r="M36" s="266">
        <f>IF(ISERROR(M35/K35),0,M35/K35)</f>
        <v>8.6956521739130432E-2</v>
      </c>
      <c r="N36" s="263">
        <f>IF(ISERROR(N35/R35),0,N35/R35)</f>
        <v>0.7052023121387283</v>
      </c>
      <c r="O36" s="265">
        <f>IF(ISERROR(O35/R35),0,O35/R35)</f>
        <v>9.6339113680154145E-2</v>
      </c>
      <c r="P36" s="265">
        <f>IF(ISERROR(P35/R35),0,P35/R35)</f>
        <v>9.2485549132947972E-2</v>
      </c>
      <c r="Q36" s="265">
        <f>IF(1-N36-O36-P36=1,IF(Q35=0,0,1),1-N36-O36-P36)</f>
        <v>0.10597302504816959</v>
      </c>
      <c r="R36" s="265"/>
      <c r="S36" s="265">
        <f>IF(ISERROR(S35/R35),0,(S35/R35))</f>
        <v>8.0924855491329481E-2</v>
      </c>
      <c r="T36" s="267">
        <f>IF(ISERROR(T35/R35),0,T35/R35)</f>
        <v>9.2485549132947972E-2</v>
      </c>
    </row>
    <row r="37" spans="1:20" x14ac:dyDescent="0.25">
      <c r="A37" s="33" t="s">
        <v>142</v>
      </c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</row>
  </sheetData>
  <sheetProtection formatCells="0" formatColumns="0" formatRows="0" insertColumns="0" insertRows="0" insertHyperlinks="0" deleteColumns="0" deleteRows="0" sort="0" autoFilter="0" pivotTables="0"/>
  <mergeCells count="48">
    <mergeCell ref="N4:T4"/>
    <mergeCell ref="E5:E6"/>
    <mergeCell ref="F5:F6"/>
    <mergeCell ref="H5:H6"/>
    <mergeCell ref="K5:K6"/>
    <mergeCell ref="I5:J5"/>
    <mergeCell ref="E4:M4"/>
    <mergeCell ref="N5:N6"/>
    <mergeCell ref="O5:O6"/>
    <mergeCell ref="Q5:Q6"/>
    <mergeCell ref="R5:R6"/>
    <mergeCell ref="S5:T5"/>
    <mergeCell ref="P5:P6"/>
    <mergeCell ref="B2:I2"/>
    <mergeCell ref="B20:I20"/>
    <mergeCell ref="B22:B25"/>
    <mergeCell ref="C22:C25"/>
    <mergeCell ref="D22:D25"/>
    <mergeCell ref="E22:M22"/>
    <mergeCell ref="L5:M5"/>
    <mergeCell ref="B4:B7"/>
    <mergeCell ref="C4:C7"/>
    <mergeCell ref="D4:D7"/>
    <mergeCell ref="B8:B18"/>
    <mergeCell ref="C10:C12"/>
    <mergeCell ref="C13:C15"/>
    <mergeCell ref="C17:D17"/>
    <mergeCell ref="C18:D18"/>
    <mergeCell ref="G5:G6"/>
    <mergeCell ref="N22:T22"/>
    <mergeCell ref="E23:E24"/>
    <mergeCell ref="F23:F24"/>
    <mergeCell ref="H23:H24"/>
    <mergeCell ref="I23:J23"/>
    <mergeCell ref="K23:K24"/>
    <mergeCell ref="L23:M23"/>
    <mergeCell ref="N23:N24"/>
    <mergeCell ref="O23:O24"/>
    <mergeCell ref="Q23:Q24"/>
    <mergeCell ref="R23:R24"/>
    <mergeCell ref="S23:T23"/>
    <mergeCell ref="G23:G24"/>
    <mergeCell ref="P23:P24"/>
    <mergeCell ref="B26:B36"/>
    <mergeCell ref="C28:C30"/>
    <mergeCell ref="C31:C33"/>
    <mergeCell ref="C35:D35"/>
    <mergeCell ref="C36:D36"/>
  </mergeCells>
  <pageMargins left="0.19685039370078741" right="0.19685039370078741" top="0.31496062992125984" bottom="0.31496062992125984" header="0" footer="0.23622047244094491"/>
  <pageSetup paperSize="9" scale="64" orientation="landscape" r:id="rId1"/>
  <headerFooter>
    <oddFooter>&amp;R&amp;8Page &amp;P of &amp;N</oddFooter>
  </headerFooter>
  <rowBreaks count="1" manualBreakCount="1">
    <brk id="18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7"/>
  <sheetViews>
    <sheetView zoomScaleNormal="100" workbookViewId="0">
      <selection activeCell="E8" sqref="E8"/>
    </sheetView>
  </sheetViews>
  <sheetFormatPr defaultRowHeight="15" x14ac:dyDescent="0.25"/>
  <cols>
    <col min="1" max="1" width="4.7109375" customWidth="1"/>
    <col min="2" max="2" width="5.5703125" customWidth="1"/>
    <col min="3" max="3" width="25.42578125" customWidth="1"/>
    <col min="4" max="4" width="23.42578125" customWidth="1"/>
    <col min="5" max="5" width="7.7109375" customWidth="1"/>
    <col min="6" max="6" width="7.28515625" customWidth="1"/>
    <col min="7" max="7" width="11.7109375" customWidth="1"/>
    <col min="8" max="8" width="6.85546875" customWidth="1"/>
    <col min="9" max="10" width="10.85546875" customWidth="1"/>
    <col min="11" max="11" width="6.140625" customWidth="1"/>
    <col min="12" max="13" width="16.85546875" customWidth="1"/>
    <col min="14" max="14" width="7.7109375" customWidth="1"/>
    <col min="15" max="15" width="8.140625" customWidth="1"/>
    <col min="16" max="16" width="11.7109375" customWidth="1"/>
    <col min="17" max="17" width="7.85546875" customWidth="1"/>
    <col min="18" max="18" width="6.5703125" customWidth="1"/>
    <col min="19" max="19" width="15.85546875" customWidth="1"/>
    <col min="20" max="20" width="16" customWidth="1"/>
  </cols>
  <sheetData>
    <row r="1" spans="1:20" s="8" customFormat="1" ht="15.75" thickBot="1" x14ac:dyDescent="0.3">
      <c r="B1" s="5"/>
      <c r="C1" s="6"/>
      <c r="D1" s="6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</row>
    <row r="2" spans="1:20" s="33" customFormat="1" ht="27" customHeight="1" thickBot="1" x14ac:dyDescent="0.3">
      <c r="B2" s="340" t="s">
        <v>135</v>
      </c>
      <c r="C2" s="341"/>
      <c r="D2" s="341"/>
      <c r="E2" s="341"/>
      <c r="F2" s="341"/>
      <c r="G2" s="341"/>
      <c r="H2" s="341"/>
      <c r="I2" s="341"/>
      <c r="J2" s="25"/>
      <c r="K2" s="25"/>
      <c r="L2" s="25" t="s">
        <v>140</v>
      </c>
      <c r="M2" s="25"/>
      <c r="N2" s="25"/>
      <c r="O2" s="25"/>
      <c r="P2" s="297"/>
      <c r="Q2" s="34"/>
      <c r="R2" s="25" t="s">
        <v>104</v>
      </c>
      <c r="S2" s="25"/>
      <c r="T2" s="26" t="s">
        <v>141</v>
      </c>
    </row>
    <row r="3" spans="1:20" s="33" customFormat="1" ht="15.75" thickBot="1" x14ac:dyDescent="0.3"/>
    <row r="4" spans="1:20" s="33" customFormat="1" ht="15.75" thickBot="1" x14ac:dyDescent="0.3">
      <c r="B4" s="328" t="s">
        <v>0</v>
      </c>
      <c r="C4" s="328" t="s">
        <v>97</v>
      </c>
      <c r="D4" s="328" t="s">
        <v>98</v>
      </c>
      <c r="E4" s="331" t="s">
        <v>114</v>
      </c>
      <c r="F4" s="331"/>
      <c r="G4" s="331"/>
      <c r="H4" s="331"/>
      <c r="I4" s="331"/>
      <c r="J4" s="331"/>
      <c r="K4" s="331"/>
      <c r="L4" s="331"/>
      <c r="M4" s="331"/>
      <c r="N4" s="332" t="s">
        <v>115</v>
      </c>
      <c r="O4" s="331"/>
      <c r="P4" s="331"/>
      <c r="Q4" s="331"/>
      <c r="R4" s="331"/>
      <c r="S4" s="331"/>
      <c r="T4" s="331"/>
    </row>
    <row r="5" spans="1:20" s="33" customFormat="1" ht="15" customHeight="1" x14ac:dyDescent="0.25">
      <c r="B5" s="329"/>
      <c r="C5" s="329"/>
      <c r="D5" s="329"/>
      <c r="E5" s="333" t="s">
        <v>1</v>
      </c>
      <c r="F5" s="334" t="s">
        <v>2</v>
      </c>
      <c r="G5" s="338" t="s">
        <v>129</v>
      </c>
      <c r="H5" s="334" t="s">
        <v>3</v>
      </c>
      <c r="I5" s="326" t="s">
        <v>6</v>
      </c>
      <c r="J5" s="327"/>
      <c r="K5" s="335" t="s">
        <v>139</v>
      </c>
      <c r="L5" s="312" t="s">
        <v>6</v>
      </c>
      <c r="M5" s="313"/>
      <c r="N5" s="337" t="s">
        <v>1</v>
      </c>
      <c r="O5" s="334" t="s">
        <v>2</v>
      </c>
      <c r="P5" s="338" t="s">
        <v>129</v>
      </c>
      <c r="Q5" s="334" t="s">
        <v>3</v>
      </c>
      <c r="R5" s="335" t="s">
        <v>117</v>
      </c>
      <c r="S5" s="312" t="s">
        <v>6</v>
      </c>
      <c r="T5" s="313"/>
    </row>
    <row r="6" spans="1:20" s="33" customFormat="1" ht="96.75" thickBot="1" x14ac:dyDescent="0.3">
      <c r="B6" s="329"/>
      <c r="C6" s="329"/>
      <c r="D6" s="329"/>
      <c r="E6" s="333"/>
      <c r="F6" s="334"/>
      <c r="G6" s="339"/>
      <c r="H6" s="334"/>
      <c r="I6" s="299" t="s">
        <v>4</v>
      </c>
      <c r="J6" s="300" t="s">
        <v>5</v>
      </c>
      <c r="K6" s="336"/>
      <c r="L6" s="29" t="s">
        <v>7</v>
      </c>
      <c r="M6" s="30" t="s">
        <v>8</v>
      </c>
      <c r="N6" s="337"/>
      <c r="O6" s="334"/>
      <c r="P6" s="339"/>
      <c r="Q6" s="334"/>
      <c r="R6" s="336"/>
      <c r="S6" s="29" t="s">
        <v>122</v>
      </c>
      <c r="T6" s="30" t="s">
        <v>123</v>
      </c>
    </row>
    <row r="7" spans="1:20" s="33" customFormat="1" ht="15.75" thickBot="1" x14ac:dyDescent="0.3">
      <c r="B7" s="330"/>
      <c r="C7" s="330"/>
      <c r="D7" s="330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2">
        <v>8</v>
      </c>
      <c r="M7" s="308">
        <v>9</v>
      </c>
      <c r="N7" s="309">
        <v>10</v>
      </c>
      <c r="O7" s="32">
        <v>11</v>
      </c>
      <c r="P7" s="32">
        <v>12</v>
      </c>
      <c r="Q7" s="32">
        <v>13</v>
      </c>
      <c r="R7" s="32">
        <v>14</v>
      </c>
      <c r="S7" s="32">
        <v>15</v>
      </c>
      <c r="T7" s="308">
        <v>16</v>
      </c>
    </row>
    <row r="8" spans="1:20" s="33" customFormat="1" ht="15.75" thickBot="1" x14ac:dyDescent="0.3">
      <c r="A8" s="13" t="s">
        <v>142</v>
      </c>
      <c r="B8" s="366" t="s">
        <v>30</v>
      </c>
      <c r="C8" s="304" t="s">
        <v>32</v>
      </c>
      <c r="D8" s="224" t="s">
        <v>32</v>
      </c>
      <c r="E8" s="225">
        <v>0</v>
      </c>
      <c r="F8" s="226">
        <v>0</v>
      </c>
      <c r="G8" s="226">
        <v>1</v>
      </c>
      <c r="H8" s="226">
        <v>1</v>
      </c>
      <c r="I8" s="226">
        <v>1</v>
      </c>
      <c r="J8" s="227">
        <v>0</v>
      </c>
      <c r="K8" s="228">
        <v>2</v>
      </c>
      <c r="L8" s="229">
        <v>1</v>
      </c>
      <c r="M8" s="230">
        <v>0</v>
      </c>
      <c r="N8" s="231">
        <v>0</v>
      </c>
      <c r="O8" s="232">
        <v>0</v>
      </c>
      <c r="P8" s="232">
        <v>2</v>
      </c>
      <c r="Q8" s="232">
        <v>2</v>
      </c>
      <c r="R8" s="45">
        <v>4</v>
      </c>
      <c r="S8" s="232">
        <v>2</v>
      </c>
      <c r="T8" s="233">
        <v>0</v>
      </c>
    </row>
    <row r="9" spans="1:20" s="33" customFormat="1" ht="15.75" thickBot="1" x14ac:dyDescent="0.3">
      <c r="A9" s="13" t="s">
        <v>142</v>
      </c>
      <c r="B9" s="343"/>
      <c r="C9" s="191" t="s">
        <v>33</v>
      </c>
      <c r="D9" s="135" t="s">
        <v>33</v>
      </c>
      <c r="E9" s="225">
        <v>2</v>
      </c>
      <c r="F9" s="226">
        <v>1</v>
      </c>
      <c r="G9" s="226">
        <v>0</v>
      </c>
      <c r="H9" s="226">
        <v>1</v>
      </c>
      <c r="I9" s="226">
        <v>0</v>
      </c>
      <c r="J9" s="227">
        <v>1</v>
      </c>
      <c r="K9" s="139">
        <v>4</v>
      </c>
      <c r="L9" s="229">
        <v>0</v>
      </c>
      <c r="M9" s="230">
        <v>1</v>
      </c>
      <c r="N9" s="231">
        <v>3</v>
      </c>
      <c r="O9" s="232">
        <v>1</v>
      </c>
      <c r="P9" s="232">
        <v>0</v>
      </c>
      <c r="Q9" s="232">
        <v>2</v>
      </c>
      <c r="R9" s="45">
        <v>6</v>
      </c>
      <c r="S9" s="232">
        <v>0</v>
      </c>
      <c r="T9" s="233">
        <v>2</v>
      </c>
    </row>
    <row r="10" spans="1:20" s="33" customFormat="1" x14ac:dyDescent="0.25">
      <c r="A10" s="13" t="s">
        <v>142</v>
      </c>
      <c r="B10" s="343"/>
      <c r="C10" s="347" t="s">
        <v>34</v>
      </c>
      <c r="D10" s="105" t="s">
        <v>34</v>
      </c>
      <c r="E10" s="146">
        <v>5</v>
      </c>
      <c r="F10" s="147">
        <v>0</v>
      </c>
      <c r="G10" s="147">
        <v>0</v>
      </c>
      <c r="H10" s="147">
        <v>0</v>
      </c>
      <c r="I10" s="147">
        <v>0</v>
      </c>
      <c r="J10" s="148">
        <v>0</v>
      </c>
      <c r="K10" s="107">
        <v>5</v>
      </c>
      <c r="L10" s="149">
        <v>1</v>
      </c>
      <c r="M10" s="150">
        <v>1</v>
      </c>
      <c r="N10" s="151">
        <v>5</v>
      </c>
      <c r="O10" s="152">
        <v>0</v>
      </c>
      <c r="P10" s="152">
        <v>0</v>
      </c>
      <c r="Q10" s="152">
        <v>0</v>
      </c>
      <c r="R10" s="55">
        <v>5</v>
      </c>
      <c r="S10" s="152">
        <v>1</v>
      </c>
      <c r="T10" s="153">
        <v>1</v>
      </c>
    </row>
    <row r="11" spans="1:20" s="33" customFormat="1" x14ac:dyDescent="0.25">
      <c r="A11" s="13" t="s">
        <v>142</v>
      </c>
      <c r="B11" s="343"/>
      <c r="C11" s="345"/>
      <c r="D11" s="114" t="s">
        <v>74</v>
      </c>
      <c r="E11" s="115">
        <v>0</v>
      </c>
      <c r="F11" s="116">
        <v>0</v>
      </c>
      <c r="G11" s="116">
        <v>0</v>
      </c>
      <c r="H11" s="116">
        <v>0</v>
      </c>
      <c r="I11" s="116">
        <v>0</v>
      </c>
      <c r="J11" s="117">
        <v>0</v>
      </c>
      <c r="K11" s="234">
        <v>0</v>
      </c>
      <c r="L11" s="118">
        <v>0</v>
      </c>
      <c r="M11" s="119">
        <v>0</v>
      </c>
      <c r="N11" s="120">
        <v>0</v>
      </c>
      <c r="O11" s="121">
        <v>0</v>
      </c>
      <c r="P11" s="121">
        <v>0</v>
      </c>
      <c r="Q11" s="121">
        <v>0</v>
      </c>
      <c r="R11" s="55">
        <v>0</v>
      </c>
      <c r="S11" s="121">
        <v>0</v>
      </c>
      <c r="T11" s="123">
        <v>0</v>
      </c>
    </row>
    <row r="12" spans="1:20" s="33" customFormat="1" ht="15.75" thickBot="1" x14ac:dyDescent="0.3">
      <c r="A12" s="66"/>
      <c r="B12" s="343"/>
      <c r="C12" s="346"/>
      <c r="D12" s="178" t="s">
        <v>13</v>
      </c>
      <c r="E12" s="179">
        <f t="shared" ref="E12:T12" si="0">SUM(E10:E11)</f>
        <v>5</v>
      </c>
      <c r="F12" s="181">
        <f t="shared" si="0"/>
        <v>0</v>
      </c>
      <c r="G12" s="181">
        <f t="shared" ref="G12" si="1">SUM(G10:G11)</f>
        <v>0</v>
      </c>
      <c r="H12" s="181">
        <f t="shared" si="0"/>
        <v>0</v>
      </c>
      <c r="I12" s="181">
        <f t="shared" si="0"/>
        <v>0</v>
      </c>
      <c r="J12" s="182">
        <f t="shared" si="0"/>
        <v>0</v>
      </c>
      <c r="K12" s="128">
        <f t="shared" si="0"/>
        <v>5</v>
      </c>
      <c r="L12" s="183">
        <f t="shared" si="0"/>
        <v>1</v>
      </c>
      <c r="M12" s="184">
        <f t="shared" si="0"/>
        <v>1</v>
      </c>
      <c r="N12" s="185">
        <f t="shared" si="0"/>
        <v>5</v>
      </c>
      <c r="O12" s="186">
        <f t="shared" si="0"/>
        <v>0</v>
      </c>
      <c r="P12" s="186">
        <f t="shared" ref="P12" si="2">SUM(P10:P11)</f>
        <v>0</v>
      </c>
      <c r="Q12" s="186">
        <f t="shared" si="0"/>
        <v>0</v>
      </c>
      <c r="R12" s="45">
        <f t="shared" si="0"/>
        <v>5</v>
      </c>
      <c r="S12" s="186">
        <f t="shared" si="0"/>
        <v>1</v>
      </c>
      <c r="T12" s="204">
        <f t="shared" si="0"/>
        <v>1</v>
      </c>
    </row>
    <row r="13" spans="1:20" s="33" customFormat="1" x14ac:dyDescent="0.25">
      <c r="A13" s="13" t="s">
        <v>142</v>
      </c>
      <c r="B13" s="343"/>
      <c r="C13" s="369" t="s">
        <v>35</v>
      </c>
      <c r="D13" s="235" t="s">
        <v>35</v>
      </c>
      <c r="E13" s="146">
        <v>0</v>
      </c>
      <c r="F13" s="147">
        <v>0</v>
      </c>
      <c r="G13" s="147">
        <v>0</v>
      </c>
      <c r="H13" s="147">
        <v>0</v>
      </c>
      <c r="I13" s="147">
        <v>0</v>
      </c>
      <c r="J13" s="148">
        <v>0</v>
      </c>
      <c r="K13" s="107">
        <v>0</v>
      </c>
      <c r="L13" s="149">
        <v>0</v>
      </c>
      <c r="M13" s="150">
        <v>0</v>
      </c>
      <c r="N13" s="151">
        <v>0</v>
      </c>
      <c r="O13" s="152">
        <v>0</v>
      </c>
      <c r="P13" s="152">
        <v>0</v>
      </c>
      <c r="Q13" s="152">
        <v>0</v>
      </c>
      <c r="R13" s="55">
        <v>0</v>
      </c>
      <c r="S13" s="152">
        <v>0</v>
      </c>
      <c r="T13" s="153">
        <v>0</v>
      </c>
    </row>
    <row r="14" spans="1:20" s="33" customFormat="1" x14ac:dyDescent="0.25">
      <c r="A14" s="13" t="s">
        <v>142</v>
      </c>
      <c r="B14" s="343"/>
      <c r="C14" s="370"/>
      <c r="D14" s="114" t="s">
        <v>75</v>
      </c>
      <c r="E14" s="115">
        <v>0</v>
      </c>
      <c r="F14" s="116">
        <v>0</v>
      </c>
      <c r="G14" s="116">
        <v>0</v>
      </c>
      <c r="H14" s="116">
        <v>0</v>
      </c>
      <c r="I14" s="116">
        <v>0</v>
      </c>
      <c r="J14" s="117">
        <v>0</v>
      </c>
      <c r="K14" s="116">
        <v>0</v>
      </c>
      <c r="L14" s="118">
        <v>0</v>
      </c>
      <c r="M14" s="119">
        <v>0</v>
      </c>
      <c r="N14" s="120">
        <v>0</v>
      </c>
      <c r="O14" s="121">
        <v>0</v>
      </c>
      <c r="P14" s="121">
        <v>0</v>
      </c>
      <c r="Q14" s="121">
        <v>0</v>
      </c>
      <c r="R14" s="55">
        <v>0</v>
      </c>
      <c r="S14" s="121">
        <v>0</v>
      </c>
      <c r="T14" s="123">
        <v>0</v>
      </c>
    </row>
    <row r="15" spans="1:20" s="33" customFormat="1" ht="15.75" thickBot="1" x14ac:dyDescent="0.3">
      <c r="A15" s="66"/>
      <c r="B15" s="343"/>
      <c r="C15" s="371"/>
      <c r="D15" s="124" t="s">
        <v>13</v>
      </c>
      <c r="E15" s="179">
        <f t="shared" ref="E15:T15" si="3">SUM(E13:E14)</f>
        <v>0</v>
      </c>
      <c r="F15" s="181">
        <f t="shared" si="3"/>
        <v>0</v>
      </c>
      <c r="G15" s="181">
        <f t="shared" ref="G15" si="4">SUM(G13:G14)</f>
        <v>0</v>
      </c>
      <c r="H15" s="181">
        <f t="shared" si="3"/>
        <v>0</v>
      </c>
      <c r="I15" s="181">
        <f t="shared" si="3"/>
        <v>0</v>
      </c>
      <c r="J15" s="182">
        <f t="shared" si="3"/>
        <v>0</v>
      </c>
      <c r="K15" s="128">
        <f t="shared" si="3"/>
        <v>0</v>
      </c>
      <c r="L15" s="183">
        <f t="shared" si="3"/>
        <v>0</v>
      </c>
      <c r="M15" s="184">
        <f t="shared" si="3"/>
        <v>0</v>
      </c>
      <c r="N15" s="185">
        <f t="shared" si="3"/>
        <v>0</v>
      </c>
      <c r="O15" s="186">
        <f t="shared" si="3"/>
        <v>0</v>
      </c>
      <c r="P15" s="186">
        <f t="shared" ref="P15" si="5">SUM(P13:P14)</f>
        <v>0</v>
      </c>
      <c r="Q15" s="186">
        <f t="shared" si="3"/>
        <v>0</v>
      </c>
      <c r="R15" s="45">
        <f t="shared" si="3"/>
        <v>0</v>
      </c>
      <c r="S15" s="186">
        <f t="shared" si="3"/>
        <v>0</v>
      </c>
      <c r="T15" s="204">
        <f t="shared" si="3"/>
        <v>0</v>
      </c>
    </row>
    <row r="16" spans="1:20" s="33" customFormat="1" ht="15.75" thickBot="1" x14ac:dyDescent="0.3">
      <c r="A16" s="13" t="s">
        <v>142</v>
      </c>
      <c r="B16" s="343"/>
      <c r="C16" s="191" t="s">
        <v>36</v>
      </c>
      <c r="D16" s="236" t="s">
        <v>36</v>
      </c>
      <c r="E16" s="225">
        <v>0</v>
      </c>
      <c r="F16" s="226">
        <v>0</v>
      </c>
      <c r="G16" s="226">
        <v>0</v>
      </c>
      <c r="H16" s="226">
        <v>0</v>
      </c>
      <c r="I16" s="226">
        <v>0</v>
      </c>
      <c r="J16" s="227">
        <v>0</v>
      </c>
      <c r="K16" s="139">
        <v>0</v>
      </c>
      <c r="L16" s="229">
        <v>0</v>
      </c>
      <c r="M16" s="230">
        <v>0</v>
      </c>
      <c r="N16" s="231">
        <v>0</v>
      </c>
      <c r="O16" s="232">
        <v>0</v>
      </c>
      <c r="P16" s="232">
        <v>0</v>
      </c>
      <c r="Q16" s="232">
        <v>0</v>
      </c>
      <c r="R16" s="45">
        <v>0</v>
      </c>
      <c r="S16" s="232">
        <v>0</v>
      </c>
      <c r="T16" s="233">
        <v>0</v>
      </c>
    </row>
    <row r="17" spans="1:20" s="33" customFormat="1" ht="15.75" thickBot="1" x14ac:dyDescent="0.3">
      <c r="A17" s="13" t="s">
        <v>142</v>
      </c>
      <c r="B17" s="343"/>
      <c r="C17" s="134" t="s">
        <v>31</v>
      </c>
      <c r="D17" s="206" t="s">
        <v>31</v>
      </c>
      <c r="E17" s="225">
        <v>0</v>
      </c>
      <c r="F17" s="226">
        <v>0</v>
      </c>
      <c r="G17" s="226">
        <v>0</v>
      </c>
      <c r="H17" s="226">
        <v>0</v>
      </c>
      <c r="I17" s="226">
        <v>0</v>
      </c>
      <c r="J17" s="227">
        <v>0</v>
      </c>
      <c r="K17" s="139">
        <v>0</v>
      </c>
      <c r="L17" s="229">
        <v>0</v>
      </c>
      <c r="M17" s="230">
        <v>0</v>
      </c>
      <c r="N17" s="231">
        <v>0</v>
      </c>
      <c r="O17" s="232">
        <v>0</v>
      </c>
      <c r="P17" s="232">
        <v>0</v>
      </c>
      <c r="Q17" s="232">
        <v>0</v>
      </c>
      <c r="R17" s="45">
        <v>0</v>
      </c>
      <c r="S17" s="232">
        <v>0</v>
      </c>
      <c r="T17" s="233">
        <v>0</v>
      </c>
    </row>
    <row r="18" spans="1:20" s="33" customFormat="1" x14ac:dyDescent="0.25">
      <c r="A18" s="13" t="s">
        <v>142</v>
      </c>
      <c r="B18" s="343"/>
      <c r="C18" s="369" t="s">
        <v>37</v>
      </c>
      <c r="D18" s="105" t="s">
        <v>76</v>
      </c>
      <c r="E18" s="146">
        <v>1</v>
      </c>
      <c r="F18" s="147">
        <v>1</v>
      </c>
      <c r="G18" s="147">
        <v>0</v>
      </c>
      <c r="H18" s="147">
        <v>0</v>
      </c>
      <c r="I18" s="147">
        <v>0</v>
      </c>
      <c r="J18" s="148">
        <v>0</v>
      </c>
      <c r="K18" s="107">
        <v>2</v>
      </c>
      <c r="L18" s="149">
        <v>0</v>
      </c>
      <c r="M18" s="150">
        <v>0</v>
      </c>
      <c r="N18" s="151">
        <v>2</v>
      </c>
      <c r="O18" s="152">
        <v>1</v>
      </c>
      <c r="P18" s="152">
        <v>0</v>
      </c>
      <c r="Q18" s="152">
        <v>0</v>
      </c>
      <c r="R18" s="55">
        <v>3</v>
      </c>
      <c r="S18" s="152">
        <v>0</v>
      </c>
      <c r="T18" s="153">
        <v>0</v>
      </c>
    </row>
    <row r="19" spans="1:20" s="33" customFormat="1" x14ac:dyDescent="0.25">
      <c r="A19" s="13" t="s">
        <v>142</v>
      </c>
      <c r="B19" s="343"/>
      <c r="C19" s="370"/>
      <c r="D19" s="203" t="s">
        <v>77</v>
      </c>
      <c r="E19" s="115">
        <v>0</v>
      </c>
      <c r="F19" s="116">
        <v>0</v>
      </c>
      <c r="G19" s="116">
        <v>0</v>
      </c>
      <c r="H19" s="116">
        <v>0</v>
      </c>
      <c r="I19" s="116">
        <v>0</v>
      </c>
      <c r="J19" s="117">
        <v>0</v>
      </c>
      <c r="K19" s="116">
        <v>0</v>
      </c>
      <c r="L19" s="118">
        <v>0</v>
      </c>
      <c r="M19" s="119">
        <v>0</v>
      </c>
      <c r="N19" s="120">
        <v>0</v>
      </c>
      <c r="O19" s="121">
        <v>0</v>
      </c>
      <c r="P19" s="121">
        <v>0</v>
      </c>
      <c r="Q19" s="121">
        <v>0</v>
      </c>
      <c r="R19" s="55">
        <v>0</v>
      </c>
      <c r="S19" s="121">
        <v>0</v>
      </c>
      <c r="T19" s="123">
        <v>0</v>
      </c>
    </row>
    <row r="20" spans="1:20" s="33" customFormat="1" x14ac:dyDescent="0.25">
      <c r="A20" s="13" t="s">
        <v>142</v>
      </c>
      <c r="B20" s="343"/>
      <c r="C20" s="370"/>
      <c r="D20" s="114" t="s">
        <v>37</v>
      </c>
      <c r="E20" s="115">
        <v>2</v>
      </c>
      <c r="F20" s="116">
        <v>0</v>
      </c>
      <c r="G20" s="116">
        <v>0</v>
      </c>
      <c r="H20" s="116">
        <v>1</v>
      </c>
      <c r="I20" s="116">
        <v>1</v>
      </c>
      <c r="J20" s="117">
        <v>0</v>
      </c>
      <c r="K20" s="116">
        <v>3</v>
      </c>
      <c r="L20" s="118">
        <v>1</v>
      </c>
      <c r="M20" s="119">
        <v>0</v>
      </c>
      <c r="N20" s="120">
        <v>3</v>
      </c>
      <c r="O20" s="121">
        <v>0</v>
      </c>
      <c r="P20" s="121">
        <v>0</v>
      </c>
      <c r="Q20" s="121">
        <v>3</v>
      </c>
      <c r="R20" s="55">
        <v>6</v>
      </c>
      <c r="S20" s="121">
        <v>3</v>
      </c>
      <c r="T20" s="123">
        <v>0</v>
      </c>
    </row>
    <row r="21" spans="1:20" s="33" customFormat="1" ht="15.75" thickBot="1" x14ac:dyDescent="0.3">
      <c r="B21" s="343"/>
      <c r="C21" s="370"/>
      <c r="D21" s="237" t="s">
        <v>13</v>
      </c>
      <c r="E21" s="125">
        <f t="shared" ref="E21:T21" si="6">SUM(E18:E20)</f>
        <v>3</v>
      </c>
      <c r="F21" s="126">
        <f t="shared" si="6"/>
        <v>1</v>
      </c>
      <c r="G21" s="126">
        <f t="shared" ref="G21" si="7">SUM(G18:G20)</f>
        <v>0</v>
      </c>
      <c r="H21" s="126">
        <f t="shared" si="6"/>
        <v>1</v>
      </c>
      <c r="I21" s="126">
        <f t="shared" si="6"/>
        <v>1</v>
      </c>
      <c r="J21" s="127">
        <f t="shared" si="6"/>
        <v>0</v>
      </c>
      <c r="K21" s="126">
        <f t="shared" si="6"/>
        <v>5</v>
      </c>
      <c r="L21" s="129">
        <f t="shared" si="6"/>
        <v>1</v>
      </c>
      <c r="M21" s="130">
        <f t="shared" si="6"/>
        <v>0</v>
      </c>
      <c r="N21" s="131">
        <f t="shared" si="6"/>
        <v>5</v>
      </c>
      <c r="O21" s="132">
        <f t="shared" si="6"/>
        <v>1</v>
      </c>
      <c r="P21" s="132">
        <f t="shared" ref="P21" si="8">SUM(P18:P20)</f>
        <v>0</v>
      </c>
      <c r="Q21" s="132">
        <f t="shared" si="6"/>
        <v>3</v>
      </c>
      <c r="R21" s="95">
        <f t="shared" si="6"/>
        <v>9</v>
      </c>
      <c r="S21" s="132">
        <f t="shared" si="6"/>
        <v>3</v>
      </c>
      <c r="T21" s="133">
        <f t="shared" si="6"/>
        <v>0</v>
      </c>
    </row>
    <row r="22" spans="1:20" s="33" customFormat="1" ht="16.5" customHeight="1" x14ac:dyDescent="0.25">
      <c r="B22" s="343"/>
      <c r="C22" s="372" t="s">
        <v>99</v>
      </c>
      <c r="D22" s="373"/>
      <c r="E22" s="155">
        <f t="shared" ref="E22:T22" si="9">E21+E17+E16+E15+E12+E9+E8</f>
        <v>10</v>
      </c>
      <c r="F22" s="98">
        <f t="shared" si="9"/>
        <v>2</v>
      </c>
      <c r="G22" s="98">
        <f t="shared" ref="G22" si="10">G21+G17+G16+G15+G12+G9+G8</f>
        <v>1</v>
      </c>
      <c r="H22" s="98">
        <f t="shared" si="9"/>
        <v>3</v>
      </c>
      <c r="I22" s="98">
        <f t="shared" si="9"/>
        <v>2</v>
      </c>
      <c r="J22" s="98">
        <f t="shared" si="9"/>
        <v>1</v>
      </c>
      <c r="K22" s="98">
        <f t="shared" si="9"/>
        <v>16</v>
      </c>
      <c r="L22" s="98">
        <f t="shared" si="9"/>
        <v>3</v>
      </c>
      <c r="M22" s="156">
        <f t="shared" si="9"/>
        <v>2</v>
      </c>
      <c r="N22" s="155">
        <f t="shared" si="9"/>
        <v>13</v>
      </c>
      <c r="O22" s="98">
        <f t="shared" si="9"/>
        <v>2</v>
      </c>
      <c r="P22" s="98">
        <f t="shared" ref="P22" si="11">P21+P17+P16+P15+P12+P9+P8</f>
        <v>2</v>
      </c>
      <c r="Q22" s="98">
        <f t="shared" si="9"/>
        <v>7</v>
      </c>
      <c r="R22" s="98">
        <f t="shared" si="9"/>
        <v>24</v>
      </c>
      <c r="S22" s="98">
        <f t="shared" si="9"/>
        <v>6</v>
      </c>
      <c r="T22" s="99">
        <f t="shared" si="9"/>
        <v>3</v>
      </c>
    </row>
    <row r="23" spans="1:20" s="33" customFormat="1" ht="15.75" thickBot="1" x14ac:dyDescent="0.3">
      <c r="B23" s="344"/>
      <c r="C23" s="374" t="s">
        <v>100</v>
      </c>
      <c r="D23" s="375"/>
      <c r="E23" s="263">
        <f>IF(ISERROR(E22/($E22+$F22+$G22+$H22)),0,(E22/($E22+$F22+$G22+$H22)))</f>
        <v>0.625</v>
      </c>
      <c r="F23" s="265">
        <f t="shared" ref="F23:G23" si="12">IF(ISERROR(F22/($E22+$F22+$G22+$H22)),0,(F22/($E22+$F22+$G22+$H22)))</f>
        <v>0.125</v>
      </c>
      <c r="G23" s="265">
        <f t="shared" si="12"/>
        <v>6.25E-2</v>
      </c>
      <c r="H23" s="264">
        <f>IF(1-E23-F23-G23=1,IF(H22=0,0,1),1-E23-F23-G23)</f>
        <v>0.1875</v>
      </c>
      <c r="I23" s="265">
        <f>IF(ISERROR(I22/H22),0,(I22/H22))</f>
        <v>0.66666666666666663</v>
      </c>
      <c r="J23" s="265">
        <f>IF(1-I23=1,IF(J22=0,0,1),1-I23)</f>
        <v>0.33333333333333337</v>
      </c>
      <c r="K23" s="265"/>
      <c r="L23" s="265">
        <f>IF(ISERROR(L22/K22),0,L22/K22)</f>
        <v>0.1875</v>
      </c>
      <c r="M23" s="266">
        <f>IF(ISERROR(M22/K22),0,M22/K22)</f>
        <v>0.125</v>
      </c>
      <c r="N23" s="263">
        <f>IF(ISERROR(N22/R22),0,N22/R22)</f>
        <v>0.54166666666666663</v>
      </c>
      <c r="O23" s="265">
        <f>IF(ISERROR(O22/R22),0,O22/R22)</f>
        <v>8.3333333333333329E-2</v>
      </c>
      <c r="P23" s="265">
        <f>IF(ISERROR(P22/R22),0,P22/R22)</f>
        <v>8.3333333333333329E-2</v>
      </c>
      <c r="Q23" s="265">
        <f>IF(1-N23-O23-P23=1,IF(Q22=0,0,1),1-N23-O23-P23)</f>
        <v>0.29166666666666674</v>
      </c>
      <c r="R23" s="265"/>
      <c r="S23" s="265">
        <f>IF(ISERROR(S22/R22),0,(S22/R22))</f>
        <v>0.25</v>
      </c>
      <c r="T23" s="267">
        <f>IF(ISERROR(T22/R22),0,T22/R22)</f>
        <v>0.125</v>
      </c>
    </row>
    <row r="24" spans="1:20" s="238" customFormat="1" ht="15.75" thickBot="1" x14ac:dyDescent="0.3">
      <c r="A24" s="238" t="s">
        <v>142</v>
      </c>
      <c r="B24" s="239"/>
      <c r="C24" s="240"/>
      <c r="D24" s="240"/>
      <c r="E24" s="241"/>
      <c r="F24" s="241"/>
      <c r="G24" s="241"/>
      <c r="H24" s="241"/>
      <c r="I24" s="241"/>
      <c r="J24" s="241"/>
      <c r="K24" s="241"/>
      <c r="L24" s="241"/>
      <c r="M24" s="241"/>
      <c r="N24" s="241"/>
      <c r="O24" s="241"/>
      <c r="P24" s="241"/>
      <c r="Q24" s="241"/>
      <c r="R24" s="241"/>
      <c r="S24" s="241"/>
      <c r="T24" s="241"/>
    </row>
    <row r="25" spans="1:20" s="33" customFormat="1" ht="16.5" thickBot="1" x14ac:dyDescent="0.3">
      <c r="B25" s="340" t="s">
        <v>137</v>
      </c>
      <c r="C25" s="341"/>
      <c r="D25" s="341"/>
      <c r="E25" s="341"/>
      <c r="F25" s="341"/>
      <c r="G25" s="341"/>
      <c r="H25" s="341"/>
      <c r="I25" s="341"/>
      <c r="J25" s="256"/>
      <c r="K25" s="256"/>
      <c r="L25" s="298" t="s">
        <v>140</v>
      </c>
      <c r="M25" s="256"/>
      <c r="N25" s="256"/>
      <c r="O25" s="256"/>
      <c r="P25" s="256"/>
      <c r="Q25" s="34"/>
      <c r="R25" s="298" t="s">
        <v>104</v>
      </c>
      <c r="S25" s="298"/>
      <c r="T25" s="26" t="s">
        <v>141</v>
      </c>
    </row>
    <row r="26" spans="1:20" s="33" customFormat="1" ht="15.75" thickBot="1" x14ac:dyDescent="0.3"/>
    <row r="27" spans="1:20" s="33" customFormat="1" ht="15.75" thickBot="1" x14ac:dyDescent="0.3">
      <c r="B27" s="328" t="s">
        <v>0</v>
      </c>
      <c r="C27" s="328" t="s">
        <v>97</v>
      </c>
      <c r="D27" s="328" t="s">
        <v>98</v>
      </c>
      <c r="E27" s="331" t="s">
        <v>116</v>
      </c>
      <c r="F27" s="331"/>
      <c r="G27" s="331"/>
      <c r="H27" s="331"/>
      <c r="I27" s="331"/>
      <c r="J27" s="331"/>
      <c r="K27" s="331"/>
      <c r="L27" s="331"/>
      <c r="M27" s="331"/>
      <c r="N27" s="332" t="s">
        <v>124</v>
      </c>
      <c r="O27" s="331"/>
      <c r="P27" s="331"/>
      <c r="Q27" s="331"/>
      <c r="R27" s="331"/>
      <c r="S27" s="331"/>
      <c r="T27" s="331"/>
    </row>
    <row r="28" spans="1:20" s="33" customFormat="1" ht="15" customHeight="1" x14ac:dyDescent="0.25">
      <c r="B28" s="329"/>
      <c r="C28" s="329"/>
      <c r="D28" s="329"/>
      <c r="E28" s="333" t="s">
        <v>1</v>
      </c>
      <c r="F28" s="334" t="s">
        <v>2</v>
      </c>
      <c r="G28" s="338" t="s">
        <v>129</v>
      </c>
      <c r="H28" s="334" t="s">
        <v>3</v>
      </c>
      <c r="I28" s="326" t="s">
        <v>6</v>
      </c>
      <c r="J28" s="327"/>
      <c r="K28" s="335" t="s">
        <v>118</v>
      </c>
      <c r="L28" s="312" t="s">
        <v>6</v>
      </c>
      <c r="M28" s="313"/>
      <c r="N28" s="337" t="s">
        <v>1</v>
      </c>
      <c r="O28" s="334" t="s">
        <v>2</v>
      </c>
      <c r="P28" s="338" t="s">
        <v>129</v>
      </c>
      <c r="Q28" s="334" t="s">
        <v>3</v>
      </c>
      <c r="R28" s="335" t="s">
        <v>117</v>
      </c>
      <c r="S28" s="312" t="s">
        <v>6</v>
      </c>
      <c r="T28" s="313"/>
    </row>
    <row r="29" spans="1:20" s="33" customFormat="1" ht="96.75" thickBot="1" x14ac:dyDescent="0.3">
      <c r="B29" s="329"/>
      <c r="C29" s="329"/>
      <c r="D29" s="329"/>
      <c r="E29" s="333"/>
      <c r="F29" s="334"/>
      <c r="G29" s="339"/>
      <c r="H29" s="334"/>
      <c r="I29" s="299" t="s">
        <v>4</v>
      </c>
      <c r="J29" s="300" t="s">
        <v>5</v>
      </c>
      <c r="K29" s="336"/>
      <c r="L29" s="29" t="s">
        <v>7</v>
      </c>
      <c r="M29" s="30" t="s">
        <v>8</v>
      </c>
      <c r="N29" s="337"/>
      <c r="O29" s="334"/>
      <c r="P29" s="339"/>
      <c r="Q29" s="334"/>
      <c r="R29" s="336"/>
      <c r="S29" s="29" t="s">
        <v>122</v>
      </c>
      <c r="T29" s="30" t="s">
        <v>123</v>
      </c>
    </row>
    <row r="30" spans="1:20" s="33" customFormat="1" ht="15.75" thickBot="1" x14ac:dyDescent="0.3">
      <c r="B30" s="330"/>
      <c r="C30" s="330"/>
      <c r="D30" s="330"/>
      <c r="E30" s="31">
        <v>1</v>
      </c>
      <c r="F30" s="32">
        <v>2</v>
      </c>
      <c r="G30" s="32">
        <v>3</v>
      </c>
      <c r="H30" s="32">
        <v>4</v>
      </c>
      <c r="I30" s="32">
        <v>5</v>
      </c>
      <c r="J30" s="32">
        <v>6</v>
      </c>
      <c r="K30" s="32">
        <v>7</v>
      </c>
      <c r="L30" s="32">
        <v>8</v>
      </c>
      <c r="M30" s="308">
        <v>9</v>
      </c>
      <c r="N30" s="309">
        <v>10</v>
      </c>
      <c r="O30" s="32">
        <v>11</v>
      </c>
      <c r="P30" s="32">
        <v>12</v>
      </c>
      <c r="Q30" s="32">
        <v>13</v>
      </c>
      <c r="R30" s="32">
        <v>14</v>
      </c>
      <c r="S30" s="32">
        <v>15</v>
      </c>
      <c r="T30" s="308">
        <v>16</v>
      </c>
    </row>
    <row r="31" spans="1:20" s="33" customFormat="1" ht="15.75" thickBot="1" x14ac:dyDescent="0.3">
      <c r="A31" s="13" t="s">
        <v>142</v>
      </c>
      <c r="B31" s="366" t="s">
        <v>30</v>
      </c>
      <c r="C31" s="304" t="s">
        <v>32</v>
      </c>
      <c r="D31" s="224" t="s">
        <v>32</v>
      </c>
      <c r="E31" s="225">
        <v>9</v>
      </c>
      <c r="F31" s="226">
        <v>0</v>
      </c>
      <c r="G31" s="226">
        <v>1</v>
      </c>
      <c r="H31" s="226">
        <v>3</v>
      </c>
      <c r="I31" s="226">
        <v>2</v>
      </c>
      <c r="J31" s="227">
        <v>1</v>
      </c>
      <c r="K31" s="228">
        <v>13</v>
      </c>
      <c r="L31" s="229">
        <v>3</v>
      </c>
      <c r="M31" s="230">
        <v>4</v>
      </c>
      <c r="N31" s="231">
        <v>12</v>
      </c>
      <c r="O31" s="232">
        <v>0</v>
      </c>
      <c r="P31" s="232">
        <v>4</v>
      </c>
      <c r="Q31" s="232">
        <v>4</v>
      </c>
      <c r="R31" s="45">
        <v>20</v>
      </c>
      <c r="S31" s="232">
        <v>4</v>
      </c>
      <c r="T31" s="233">
        <v>7</v>
      </c>
    </row>
    <row r="32" spans="1:20" s="33" customFormat="1" ht="15.75" thickBot="1" x14ac:dyDescent="0.3">
      <c r="A32" s="13" t="s">
        <v>142</v>
      </c>
      <c r="B32" s="343"/>
      <c r="C32" s="191" t="s">
        <v>33</v>
      </c>
      <c r="D32" s="135" t="s">
        <v>33</v>
      </c>
      <c r="E32" s="225">
        <v>34</v>
      </c>
      <c r="F32" s="226">
        <v>7</v>
      </c>
      <c r="G32" s="226">
        <v>6</v>
      </c>
      <c r="H32" s="226">
        <v>15</v>
      </c>
      <c r="I32" s="226">
        <v>14</v>
      </c>
      <c r="J32" s="227">
        <v>1</v>
      </c>
      <c r="K32" s="139">
        <v>62</v>
      </c>
      <c r="L32" s="229">
        <v>10</v>
      </c>
      <c r="M32" s="230">
        <v>7</v>
      </c>
      <c r="N32" s="231">
        <v>54</v>
      </c>
      <c r="O32" s="232">
        <v>9</v>
      </c>
      <c r="P32" s="232">
        <v>8</v>
      </c>
      <c r="Q32" s="232">
        <v>25</v>
      </c>
      <c r="R32" s="45">
        <v>96</v>
      </c>
      <c r="S32" s="232">
        <v>16</v>
      </c>
      <c r="T32" s="233">
        <v>13</v>
      </c>
    </row>
    <row r="33" spans="1:20" s="33" customFormat="1" x14ac:dyDescent="0.25">
      <c r="A33" s="13" t="s">
        <v>142</v>
      </c>
      <c r="B33" s="343"/>
      <c r="C33" s="347" t="s">
        <v>34</v>
      </c>
      <c r="D33" s="105" t="s">
        <v>34</v>
      </c>
      <c r="E33" s="146">
        <v>87</v>
      </c>
      <c r="F33" s="147">
        <v>8</v>
      </c>
      <c r="G33" s="147">
        <v>9</v>
      </c>
      <c r="H33" s="147">
        <v>22</v>
      </c>
      <c r="I33" s="147">
        <v>20</v>
      </c>
      <c r="J33" s="148">
        <v>2</v>
      </c>
      <c r="K33" s="107">
        <v>126</v>
      </c>
      <c r="L33" s="149">
        <v>19</v>
      </c>
      <c r="M33" s="150">
        <v>8</v>
      </c>
      <c r="N33" s="151">
        <v>119</v>
      </c>
      <c r="O33" s="152">
        <v>8</v>
      </c>
      <c r="P33" s="152">
        <v>14</v>
      </c>
      <c r="Q33" s="152">
        <v>35</v>
      </c>
      <c r="R33" s="55">
        <v>176</v>
      </c>
      <c r="S33" s="152">
        <v>30</v>
      </c>
      <c r="T33" s="153">
        <v>10</v>
      </c>
    </row>
    <row r="34" spans="1:20" s="33" customFormat="1" x14ac:dyDescent="0.25">
      <c r="A34" s="13" t="s">
        <v>142</v>
      </c>
      <c r="B34" s="343"/>
      <c r="C34" s="345"/>
      <c r="D34" s="114" t="s">
        <v>74</v>
      </c>
      <c r="E34" s="115">
        <v>11</v>
      </c>
      <c r="F34" s="116">
        <v>1</v>
      </c>
      <c r="G34" s="116">
        <v>1</v>
      </c>
      <c r="H34" s="116">
        <v>2</v>
      </c>
      <c r="I34" s="116">
        <v>2</v>
      </c>
      <c r="J34" s="117">
        <v>0</v>
      </c>
      <c r="K34" s="234">
        <v>15</v>
      </c>
      <c r="L34" s="118">
        <v>1</v>
      </c>
      <c r="M34" s="119">
        <v>2</v>
      </c>
      <c r="N34" s="120">
        <v>13</v>
      </c>
      <c r="O34" s="121">
        <v>1</v>
      </c>
      <c r="P34" s="121">
        <v>1</v>
      </c>
      <c r="Q34" s="121">
        <v>2</v>
      </c>
      <c r="R34" s="55">
        <v>17</v>
      </c>
      <c r="S34" s="121">
        <v>1</v>
      </c>
      <c r="T34" s="123">
        <v>2</v>
      </c>
    </row>
    <row r="35" spans="1:20" s="33" customFormat="1" ht="15.75" thickBot="1" x14ac:dyDescent="0.3">
      <c r="A35" s="66"/>
      <c r="B35" s="343"/>
      <c r="C35" s="346"/>
      <c r="D35" s="178" t="s">
        <v>13</v>
      </c>
      <c r="E35" s="179">
        <f t="shared" ref="E35:T35" si="13">SUM(E33:E34)</f>
        <v>98</v>
      </c>
      <c r="F35" s="181">
        <f t="shared" si="13"/>
        <v>9</v>
      </c>
      <c r="G35" s="181">
        <f t="shared" ref="G35" si="14">SUM(G33:G34)</f>
        <v>10</v>
      </c>
      <c r="H35" s="181">
        <f t="shared" si="13"/>
        <v>24</v>
      </c>
      <c r="I35" s="181">
        <f t="shared" si="13"/>
        <v>22</v>
      </c>
      <c r="J35" s="182">
        <f t="shared" si="13"/>
        <v>2</v>
      </c>
      <c r="K35" s="128">
        <f t="shared" si="13"/>
        <v>141</v>
      </c>
      <c r="L35" s="183">
        <f t="shared" si="13"/>
        <v>20</v>
      </c>
      <c r="M35" s="184">
        <f t="shared" si="13"/>
        <v>10</v>
      </c>
      <c r="N35" s="185">
        <f t="shared" si="13"/>
        <v>132</v>
      </c>
      <c r="O35" s="186">
        <f t="shared" si="13"/>
        <v>9</v>
      </c>
      <c r="P35" s="186">
        <f t="shared" ref="P35" si="15">SUM(P33:P34)</f>
        <v>15</v>
      </c>
      <c r="Q35" s="186">
        <f t="shared" si="13"/>
        <v>37</v>
      </c>
      <c r="R35" s="45">
        <f t="shared" si="13"/>
        <v>193</v>
      </c>
      <c r="S35" s="186">
        <f t="shared" si="13"/>
        <v>31</v>
      </c>
      <c r="T35" s="204">
        <f t="shared" si="13"/>
        <v>12</v>
      </c>
    </row>
    <row r="36" spans="1:20" s="33" customFormat="1" x14ac:dyDescent="0.25">
      <c r="A36" s="13" t="s">
        <v>142</v>
      </c>
      <c r="B36" s="343"/>
      <c r="C36" s="369" t="s">
        <v>35</v>
      </c>
      <c r="D36" s="235" t="s">
        <v>35</v>
      </c>
      <c r="E36" s="146">
        <v>14</v>
      </c>
      <c r="F36" s="147">
        <v>1</v>
      </c>
      <c r="G36" s="147">
        <v>2</v>
      </c>
      <c r="H36" s="147">
        <v>1</v>
      </c>
      <c r="I36" s="147">
        <v>1</v>
      </c>
      <c r="J36" s="148">
        <v>0</v>
      </c>
      <c r="K36" s="107">
        <v>18</v>
      </c>
      <c r="L36" s="149">
        <v>1</v>
      </c>
      <c r="M36" s="150">
        <v>0</v>
      </c>
      <c r="N36" s="151">
        <v>23</v>
      </c>
      <c r="O36" s="152">
        <v>1</v>
      </c>
      <c r="P36" s="152">
        <v>3</v>
      </c>
      <c r="Q36" s="152">
        <v>2</v>
      </c>
      <c r="R36" s="55">
        <v>29</v>
      </c>
      <c r="S36" s="152">
        <v>2</v>
      </c>
      <c r="T36" s="153">
        <v>0</v>
      </c>
    </row>
    <row r="37" spans="1:20" s="33" customFormat="1" x14ac:dyDescent="0.25">
      <c r="A37" s="13" t="s">
        <v>142</v>
      </c>
      <c r="B37" s="343"/>
      <c r="C37" s="370"/>
      <c r="D37" s="114" t="s">
        <v>75</v>
      </c>
      <c r="E37" s="115">
        <v>12</v>
      </c>
      <c r="F37" s="116">
        <v>3</v>
      </c>
      <c r="G37" s="116">
        <v>2</v>
      </c>
      <c r="H37" s="116">
        <v>1</v>
      </c>
      <c r="I37" s="116">
        <v>1</v>
      </c>
      <c r="J37" s="117">
        <v>0</v>
      </c>
      <c r="K37" s="116">
        <v>18</v>
      </c>
      <c r="L37" s="118">
        <v>1</v>
      </c>
      <c r="M37" s="119">
        <v>0</v>
      </c>
      <c r="N37" s="120">
        <v>20</v>
      </c>
      <c r="O37" s="121">
        <v>5</v>
      </c>
      <c r="P37" s="121">
        <v>3</v>
      </c>
      <c r="Q37" s="121">
        <v>2</v>
      </c>
      <c r="R37" s="55">
        <v>30</v>
      </c>
      <c r="S37" s="121">
        <v>2</v>
      </c>
      <c r="T37" s="123">
        <v>0</v>
      </c>
    </row>
    <row r="38" spans="1:20" s="33" customFormat="1" ht="15.75" thickBot="1" x14ac:dyDescent="0.3">
      <c r="A38" s="66"/>
      <c r="B38" s="343"/>
      <c r="C38" s="371"/>
      <c r="D38" s="124" t="s">
        <v>13</v>
      </c>
      <c r="E38" s="179">
        <f t="shared" ref="E38:T38" si="16">SUM(E36:E37)</f>
        <v>26</v>
      </c>
      <c r="F38" s="181">
        <f t="shared" si="16"/>
        <v>4</v>
      </c>
      <c r="G38" s="181">
        <f t="shared" ref="G38" si="17">SUM(G36:G37)</f>
        <v>4</v>
      </c>
      <c r="H38" s="181">
        <f t="shared" si="16"/>
        <v>2</v>
      </c>
      <c r="I38" s="181">
        <f t="shared" si="16"/>
        <v>2</v>
      </c>
      <c r="J38" s="182">
        <f t="shared" si="16"/>
        <v>0</v>
      </c>
      <c r="K38" s="128">
        <f t="shared" si="16"/>
        <v>36</v>
      </c>
      <c r="L38" s="183">
        <f t="shared" si="16"/>
        <v>2</v>
      </c>
      <c r="M38" s="184">
        <f t="shared" si="16"/>
        <v>0</v>
      </c>
      <c r="N38" s="185">
        <f t="shared" si="16"/>
        <v>43</v>
      </c>
      <c r="O38" s="186">
        <f t="shared" si="16"/>
        <v>6</v>
      </c>
      <c r="P38" s="186">
        <f t="shared" ref="P38" si="18">SUM(P36:P37)</f>
        <v>6</v>
      </c>
      <c r="Q38" s="186">
        <f t="shared" si="16"/>
        <v>4</v>
      </c>
      <c r="R38" s="45">
        <f t="shared" si="16"/>
        <v>59</v>
      </c>
      <c r="S38" s="186">
        <f t="shared" si="16"/>
        <v>4</v>
      </c>
      <c r="T38" s="204">
        <f t="shared" si="16"/>
        <v>0</v>
      </c>
    </row>
    <row r="39" spans="1:20" s="33" customFormat="1" ht="15.75" thickBot="1" x14ac:dyDescent="0.3">
      <c r="A39" s="13" t="s">
        <v>142</v>
      </c>
      <c r="B39" s="343"/>
      <c r="C39" s="191" t="s">
        <v>36</v>
      </c>
      <c r="D39" s="236" t="s">
        <v>36</v>
      </c>
      <c r="E39" s="225">
        <v>33</v>
      </c>
      <c r="F39" s="226">
        <v>6</v>
      </c>
      <c r="G39" s="226">
        <v>3</v>
      </c>
      <c r="H39" s="226">
        <v>3</v>
      </c>
      <c r="I39" s="226">
        <v>3</v>
      </c>
      <c r="J39" s="227">
        <v>0</v>
      </c>
      <c r="K39" s="139">
        <v>45</v>
      </c>
      <c r="L39" s="229">
        <v>3</v>
      </c>
      <c r="M39" s="230">
        <v>2</v>
      </c>
      <c r="N39" s="231">
        <v>53</v>
      </c>
      <c r="O39" s="232">
        <v>11</v>
      </c>
      <c r="P39" s="232">
        <v>4</v>
      </c>
      <c r="Q39" s="232">
        <v>4</v>
      </c>
      <c r="R39" s="45">
        <v>72</v>
      </c>
      <c r="S39" s="232">
        <v>4</v>
      </c>
      <c r="T39" s="233">
        <v>3</v>
      </c>
    </row>
    <row r="40" spans="1:20" s="33" customFormat="1" ht="15.75" thickBot="1" x14ac:dyDescent="0.3">
      <c r="A40" s="13" t="s">
        <v>142</v>
      </c>
      <c r="B40" s="343"/>
      <c r="C40" s="134" t="s">
        <v>31</v>
      </c>
      <c r="D40" s="206" t="s">
        <v>31</v>
      </c>
      <c r="E40" s="225">
        <v>33</v>
      </c>
      <c r="F40" s="226">
        <v>6</v>
      </c>
      <c r="G40" s="226">
        <v>3</v>
      </c>
      <c r="H40" s="226">
        <v>3</v>
      </c>
      <c r="I40" s="226">
        <v>3</v>
      </c>
      <c r="J40" s="227">
        <v>0</v>
      </c>
      <c r="K40" s="139">
        <v>45</v>
      </c>
      <c r="L40" s="229">
        <v>2</v>
      </c>
      <c r="M40" s="230">
        <v>7</v>
      </c>
      <c r="N40" s="231">
        <v>55</v>
      </c>
      <c r="O40" s="232">
        <v>8</v>
      </c>
      <c r="P40" s="232">
        <v>5</v>
      </c>
      <c r="Q40" s="232">
        <v>5</v>
      </c>
      <c r="R40" s="45">
        <v>73</v>
      </c>
      <c r="S40" s="232">
        <v>4</v>
      </c>
      <c r="T40" s="233">
        <v>13</v>
      </c>
    </row>
    <row r="41" spans="1:20" s="33" customFormat="1" x14ac:dyDescent="0.25">
      <c r="A41" s="13" t="s">
        <v>142</v>
      </c>
      <c r="B41" s="343"/>
      <c r="C41" s="369" t="s">
        <v>37</v>
      </c>
      <c r="D41" s="105" t="s">
        <v>76</v>
      </c>
      <c r="E41" s="146">
        <v>11</v>
      </c>
      <c r="F41" s="147">
        <v>1</v>
      </c>
      <c r="G41" s="147">
        <v>2</v>
      </c>
      <c r="H41" s="147">
        <v>2</v>
      </c>
      <c r="I41" s="147">
        <v>2</v>
      </c>
      <c r="J41" s="148">
        <v>0</v>
      </c>
      <c r="K41" s="107">
        <v>16</v>
      </c>
      <c r="L41" s="149">
        <v>1</v>
      </c>
      <c r="M41" s="150">
        <v>1</v>
      </c>
      <c r="N41" s="151">
        <v>13</v>
      </c>
      <c r="O41" s="152">
        <v>1</v>
      </c>
      <c r="P41" s="152">
        <v>2</v>
      </c>
      <c r="Q41" s="152">
        <v>3</v>
      </c>
      <c r="R41" s="55">
        <v>19</v>
      </c>
      <c r="S41" s="152">
        <v>2</v>
      </c>
      <c r="T41" s="153">
        <v>1</v>
      </c>
    </row>
    <row r="42" spans="1:20" s="33" customFormat="1" x14ac:dyDescent="0.25">
      <c r="A42" s="13" t="s">
        <v>142</v>
      </c>
      <c r="B42" s="343"/>
      <c r="C42" s="370"/>
      <c r="D42" s="203" t="s">
        <v>77</v>
      </c>
      <c r="E42" s="115">
        <v>12</v>
      </c>
      <c r="F42" s="116">
        <v>2</v>
      </c>
      <c r="G42" s="116">
        <v>1</v>
      </c>
      <c r="H42" s="116">
        <v>2</v>
      </c>
      <c r="I42" s="116">
        <v>2</v>
      </c>
      <c r="J42" s="117">
        <v>0</v>
      </c>
      <c r="K42" s="116">
        <v>17</v>
      </c>
      <c r="L42" s="118">
        <v>1</v>
      </c>
      <c r="M42" s="119">
        <v>3</v>
      </c>
      <c r="N42" s="120">
        <v>14</v>
      </c>
      <c r="O42" s="121">
        <v>3</v>
      </c>
      <c r="P42" s="121">
        <v>2</v>
      </c>
      <c r="Q42" s="121">
        <v>2</v>
      </c>
      <c r="R42" s="55">
        <v>21</v>
      </c>
      <c r="S42" s="121">
        <v>1</v>
      </c>
      <c r="T42" s="123">
        <v>3</v>
      </c>
    </row>
    <row r="43" spans="1:20" s="33" customFormat="1" x14ac:dyDescent="0.25">
      <c r="A43" s="13" t="s">
        <v>142</v>
      </c>
      <c r="B43" s="343"/>
      <c r="C43" s="370"/>
      <c r="D43" s="114" t="s">
        <v>37</v>
      </c>
      <c r="E43" s="115">
        <v>84</v>
      </c>
      <c r="F43" s="116">
        <v>16</v>
      </c>
      <c r="G43" s="116">
        <v>6</v>
      </c>
      <c r="H43" s="116">
        <v>12</v>
      </c>
      <c r="I43" s="116">
        <v>9</v>
      </c>
      <c r="J43" s="117">
        <v>3</v>
      </c>
      <c r="K43" s="116">
        <v>118</v>
      </c>
      <c r="L43" s="118">
        <v>9</v>
      </c>
      <c r="M43" s="119">
        <v>12</v>
      </c>
      <c r="N43" s="120">
        <v>124</v>
      </c>
      <c r="O43" s="121">
        <v>30</v>
      </c>
      <c r="P43" s="121">
        <v>9</v>
      </c>
      <c r="Q43" s="121">
        <v>20</v>
      </c>
      <c r="R43" s="55">
        <v>183</v>
      </c>
      <c r="S43" s="121">
        <v>15</v>
      </c>
      <c r="T43" s="123">
        <v>16</v>
      </c>
    </row>
    <row r="44" spans="1:20" s="33" customFormat="1" ht="15.75" thickBot="1" x14ac:dyDescent="0.3">
      <c r="B44" s="343"/>
      <c r="C44" s="370"/>
      <c r="D44" s="237" t="s">
        <v>13</v>
      </c>
      <c r="E44" s="125">
        <f t="shared" ref="E44:T44" si="19">SUM(E41:E43)</f>
        <v>107</v>
      </c>
      <c r="F44" s="126">
        <f t="shared" si="19"/>
        <v>19</v>
      </c>
      <c r="G44" s="126">
        <f t="shared" ref="G44" si="20">SUM(G41:G43)</f>
        <v>9</v>
      </c>
      <c r="H44" s="126">
        <f t="shared" si="19"/>
        <v>16</v>
      </c>
      <c r="I44" s="126">
        <f t="shared" si="19"/>
        <v>13</v>
      </c>
      <c r="J44" s="127">
        <f t="shared" si="19"/>
        <v>3</v>
      </c>
      <c r="K44" s="126">
        <f t="shared" si="19"/>
        <v>151</v>
      </c>
      <c r="L44" s="129">
        <f t="shared" si="19"/>
        <v>11</v>
      </c>
      <c r="M44" s="130">
        <f t="shared" si="19"/>
        <v>16</v>
      </c>
      <c r="N44" s="131">
        <f t="shared" si="19"/>
        <v>151</v>
      </c>
      <c r="O44" s="132">
        <f t="shared" si="19"/>
        <v>34</v>
      </c>
      <c r="P44" s="132">
        <f t="shared" ref="P44" si="21">SUM(P41:P43)</f>
        <v>13</v>
      </c>
      <c r="Q44" s="132">
        <f t="shared" si="19"/>
        <v>25</v>
      </c>
      <c r="R44" s="95">
        <f t="shared" si="19"/>
        <v>223</v>
      </c>
      <c r="S44" s="132">
        <f t="shared" si="19"/>
        <v>18</v>
      </c>
      <c r="T44" s="133">
        <f t="shared" si="19"/>
        <v>20</v>
      </c>
    </row>
    <row r="45" spans="1:20" s="33" customFormat="1" x14ac:dyDescent="0.25">
      <c r="B45" s="343"/>
      <c r="C45" s="372" t="s">
        <v>99</v>
      </c>
      <c r="D45" s="373"/>
      <c r="E45" s="155">
        <f t="shared" ref="E45:T45" si="22">E44+E40+E39+E38+E35+E32+E31</f>
        <v>340</v>
      </c>
      <c r="F45" s="98">
        <f t="shared" si="22"/>
        <v>51</v>
      </c>
      <c r="G45" s="98">
        <f t="shared" ref="G45" si="23">G44+G40+G39+G38+G35+G32+G31</f>
        <v>36</v>
      </c>
      <c r="H45" s="98">
        <f t="shared" si="22"/>
        <v>66</v>
      </c>
      <c r="I45" s="98">
        <f t="shared" si="22"/>
        <v>59</v>
      </c>
      <c r="J45" s="98">
        <f t="shared" si="22"/>
        <v>7</v>
      </c>
      <c r="K45" s="98">
        <f t="shared" si="22"/>
        <v>493</v>
      </c>
      <c r="L45" s="98">
        <f t="shared" si="22"/>
        <v>51</v>
      </c>
      <c r="M45" s="156">
        <f t="shared" si="22"/>
        <v>46</v>
      </c>
      <c r="N45" s="155">
        <f t="shared" si="22"/>
        <v>500</v>
      </c>
      <c r="O45" s="98">
        <f t="shared" si="22"/>
        <v>77</v>
      </c>
      <c r="P45" s="98">
        <f t="shared" ref="P45" si="24">P44+P40+P39+P38+P35+P32+P31</f>
        <v>55</v>
      </c>
      <c r="Q45" s="98">
        <f t="shared" si="22"/>
        <v>104</v>
      </c>
      <c r="R45" s="98">
        <f t="shared" si="22"/>
        <v>736</v>
      </c>
      <c r="S45" s="98">
        <f t="shared" si="22"/>
        <v>81</v>
      </c>
      <c r="T45" s="99">
        <f t="shared" si="22"/>
        <v>68</v>
      </c>
    </row>
    <row r="46" spans="1:20" s="33" customFormat="1" ht="15.75" thickBot="1" x14ac:dyDescent="0.3">
      <c r="B46" s="344"/>
      <c r="C46" s="374" t="s">
        <v>100</v>
      </c>
      <c r="D46" s="375"/>
      <c r="E46" s="263">
        <f>IF(ISERROR(E45/($E45+$F45+$G45+$H45)),0,(E45/($E45+$F45+$G45+$H45)))</f>
        <v>0.68965517241379315</v>
      </c>
      <c r="F46" s="265">
        <f t="shared" ref="F46:G46" si="25">IF(ISERROR(F45/($E45+$F45+$G45+$H45)),0,(F45/($E45+$F45+$G45+$H45)))</f>
        <v>0.10344827586206896</v>
      </c>
      <c r="G46" s="265">
        <f t="shared" si="25"/>
        <v>7.3022312373225151E-2</v>
      </c>
      <c r="H46" s="264">
        <f>IF(1-E46-F46-G46=1,IF(H45=0,0,1),1-E46-F46-G46)</f>
        <v>0.13387423935091275</v>
      </c>
      <c r="I46" s="265">
        <f>IF(ISERROR(I45/H45),0,(I45/H45))</f>
        <v>0.89393939393939392</v>
      </c>
      <c r="J46" s="265">
        <f>IF(1-I46=1,IF(J45=0,0,1),1-I46)</f>
        <v>0.10606060606060608</v>
      </c>
      <c r="K46" s="265"/>
      <c r="L46" s="265">
        <f>IF(ISERROR(L45/K45),0,L45/K45)</f>
        <v>0.10344827586206896</v>
      </c>
      <c r="M46" s="266">
        <f>IF(ISERROR(M45/K45),0,M45/K45)</f>
        <v>9.330628803245436E-2</v>
      </c>
      <c r="N46" s="263">
        <f>IF(ISERROR(N45/R45),0,N45/R45)</f>
        <v>0.67934782608695654</v>
      </c>
      <c r="O46" s="265">
        <f>IF(ISERROR(O45/R45),0,O45/R45)</f>
        <v>0.10461956521739131</v>
      </c>
      <c r="P46" s="265">
        <f>IF(ISERROR(P45/R45),0,P45/R45)</f>
        <v>7.4728260869565216E-2</v>
      </c>
      <c r="Q46" s="265">
        <f>IF(1-N46-O46-P46=1,IF(Q45=0,0,1),1-N46-O46-P46)</f>
        <v>0.14130434782608695</v>
      </c>
      <c r="R46" s="265"/>
      <c r="S46" s="265">
        <f>IF(ISERROR(S45/R45),0,(S45/R45))</f>
        <v>0.11005434782608696</v>
      </c>
      <c r="T46" s="267">
        <f>IF(ISERROR(T45/R45),0,T45/R45)</f>
        <v>9.2391304347826081E-2</v>
      </c>
    </row>
    <row r="47" spans="1:20" x14ac:dyDescent="0.25">
      <c r="A47" s="33" t="s">
        <v>142</v>
      </c>
      <c r="B47" s="33"/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</row>
  </sheetData>
  <sheetProtection formatCells="0" formatColumns="0" formatRows="0" insertColumns="0" insertRows="0" insertHyperlinks="0" deleteColumns="0" deleteRows="0" sort="0" autoFilter="0" pivotTables="0"/>
  <mergeCells count="50">
    <mergeCell ref="B8:B23"/>
    <mergeCell ref="C23:D23"/>
    <mergeCell ref="C10:C12"/>
    <mergeCell ref="C13:C15"/>
    <mergeCell ref="C18:C21"/>
    <mergeCell ref="F5:F6"/>
    <mergeCell ref="H5:H6"/>
    <mergeCell ref="C22:D22"/>
    <mergeCell ref="N4:T4"/>
    <mergeCell ref="L5:M5"/>
    <mergeCell ref="N5:N6"/>
    <mergeCell ref="O5:O6"/>
    <mergeCell ref="Q5:Q6"/>
    <mergeCell ref="R5:R6"/>
    <mergeCell ref="S5:T5"/>
    <mergeCell ref="G5:G6"/>
    <mergeCell ref="P5:P6"/>
    <mergeCell ref="Q28:Q29"/>
    <mergeCell ref="R28:R29"/>
    <mergeCell ref="S28:T28"/>
    <mergeCell ref="B2:I2"/>
    <mergeCell ref="B27:B30"/>
    <mergeCell ref="C27:C30"/>
    <mergeCell ref="D27:D30"/>
    <mergeCell ref="E27:M27"/>
    <mergeCell ref="B4:B7"/>
    <mergeCell ref="K5:K6"/>
    <mergeCell ref="I5:J5"/>
    <mergeCell ref="C4:C7"/>
    <mergeCell ref="D4:D7"/>
    <mergeCell ref="E4:M4"/>
    <mergeCell ref="E5:E6"/>
    <mergeCell ref="N27:T27"/>
    <mergeCell ref="B31:B46"/>
    <mergeCell ref="C33:C35"/>
    <mergeCell ref="C36:C38"/>
    <mergeCell ref="C41:C44"/>
    <mergeCell ref="C45:D45"/>
    <mergeCell ref="C46:D46"/>
    <mergeCell ref="P28:P29"/>
    <mergeCell ref="L28:M28"/>
    <mergeCell ref="N28:N29"/>
    <mergeCell ref="O28:O29"/>
    <mergeCell ref="B25:I25"/>
    <mergeCell ref="E28:E29"/>
    <mergeCell ref="F28:F29"/>
    <mergeCell ref="H28:H29"/>
    <mergeCell ref="I28:J28"/>
    <mergeCell ref="K28:K29"/>
    <mergeCell ref="G28:G29"/>
  </mergeCells>
  <pageMargins left="0.19685039370078741" right="0.19685039370078741" top="0.31496062992125984" bottom="0.31496062992125984" header="0" footer="0.23622047244094491"/>
  <pageSetup paperSize="9" scale="64" orientation="landscape" r:id="rId1"/>
  <headerFooter>
    <oddFooter>&amp;R&amp;8Page &amp;P of &amp;N</oddFooter>
  </headerFooter>
  <rowBreaks count="1" manualBreakCount="1">
    <brk id="23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50"/>
  <sheetViews>
    <sheetView zoomScaleNormal="100" workbookViewId="0">
      <selection activeCell="C8" sqref="C8"/>
    </sheetView>
  </sheetViews>
  <sheetFormatPr defaultColWidth="9.140625" defaultRowHeight="15" x14ac:dyDescent="0.25"/>
  <cols>
    <col min="1" max="1" width="5.140625" style="11" customWidth="1"/>
    <col min="2" max="2" width="21.85546875" style="11" customWidth="1"/>
    <col min="3" max="4" width="8" style="11" customWidth="1"/>
    <col min="5" max="5" width="11.7109375" style="11" customWidth="1"/>
    <col min="6" max="6" width="8" style="11" customWidth="1"/>
    <col min="7" max="7" width="8.7109375" style="11" customWidth="1"/>
    <col min="8" max="8" width="11.7109375" style="11" customWidth="1"/>
    <col min="9" max="9" width="6.42578125" style="11" customWidth="1"/>
    <col min="10" max="10" width="15.85546875" style="11" customWidth="1"/>
    <col min="11" max="11" width="14.85546875" style="11" customWidth="1"/>
    <col min="12" max="13" width="8" style="11" customWidth="1"/>
    <col min="14" max="14" width="11.7109375" style="11" customWidth="1"/>
    <col min="15" max="15" width="8" style="11" customWidth="1"/>
    <col min="16" max="16" width="6" style="11" customWidth="1"/>
    <col min="17" max="17" width="15.140625" style="11" customWidth="1"/>
    <col min="18" max="18" width="15.5703125" style="11" customWidth="1"/>
    <col min="19" max="16384" width="9.140625" style="11"/>
  </cols>
  <sheetData>
    <row r="1" spans="2:18" s="22" customFormat="1" ht="15.75" thickBot="1" x14ac:dyDescent="0.3"/>
    <row r="2" spans="2:18" s="22" customFormat="1" ht="27" customHeight="1" thickBot="1" x14ac:dyDescent="0.3">
      <c r="B2" s="340" t="s">
        <v>135</v>
      </c>
      <c r="C2" s="341"/>
      <c r="D2" s="341"/>
      <c r="E2" s="341"/>
      <c r="F2" s="341"/>
      <c r="G2" s="341"/>
      <c r="H2" s="341"/>
      <c r="I2" s="341"/>
      <c r="J2" s="23" t="s">
        <v>140</v>
      </c>
      <c r="K2" s="23"/>
      <c r="L2" s="23"/>
      <c r="M2" s="23"/>
      <c r="N2" s="23"/>
      <c r="O2" s="25"/>
      <c r="P2" s="25" t="s">
        <v>104</v>
      </c>
      <c r="Q2" s="25"/>
      <c r="R2" s="26" t="s">
        <v>141</v>
      </c>
    </row>
    <row r="3" spans="2:18" s="22" customFormat="1" ht="15.75" thickBot="1" x14ac:dyDescent="0.3"/>
    <row r="4" spans="2:18" s="22" customFormat="1" ht="15" customHeight="1" thickBot="1" x14ac:dyDescent="0.3">
      <c r="B4" s="376" t="s">
        <v>0</v>
      </c>
      <c r="C4" s="331" t="s">
        <v>114</v>
      </c>
      <c r="D4" s="331"/>
      <c r="E4" s="331"/>
      <c r="F4" s="331"/>
      <c r="G4" s="331"/>
      <c r="H4" s="331"/>
      <c r="I4" s="331"/>
      <c r="J4" s="331"/>
      <c r="K4" s="331"/>
      <c r="L4" s="332" t="s">
        <v>115</v>
      </c>
      <c r="M4" s="331"/>
      <c r="N4" s="331"/>
      <c r="O4" s="331"/>
      <c r="P4" s="331"/>
      <c r="Q4" s="331"/>
      <c r="R4" s="331"/>
    </row>
    <row r="5" spans="2:18" s="22" customFormat="1" ht="15" customHeight="1" x14ac:dyDescent="0.25">
      <c r="B5" s="377"/>
      <c r="C5" s="333" t="s">
        <v>1</v>
      </c>
      <c r="D5" s="334" t="s">
        <v>2</v>
      </c>
      <c r="E5" s="338" t="s">
        <v>129</v>
      </c>
      <c r="F5" s="334" t="s">
        <v>3</v>
      </c>
      <c r="G5" s="326" t="s">
        <v>6</v>
      </c>
      <c r="H5" s="327"/>
      <c r="I5" s="335" t="s">
        <v>139</v>
      </c>
      <c r="J5" s="312" t="s">
        <v>6</v>
      </c>
      <c r="K5" s="313"/>
      <c r="L5" s="337" t="s">
        <v>1</v>
      </c>
      <c r="M5" s="334" t="s">
        <v>2</v>
      </c>
      <c r="N5" s="338" t="s">
        <v>129</v>
      </c>
      <c r="O5" s="334" t="s">
        <v>3</v>
      </c>
      <c r="P5" s="335" t="s">
        <v>117</v>
      </c>
      <c r="Q5" s="312" t="s">
        <v>6</v>
      </c>
      <c r="R5" s="313"/>
    </row>
    <row r="6" spans="2:18" s="22" customFormat="1" ht="96" customHeight="1" thickBot="1" x14ac:dyDescent="0.3">
      <c r="B6" s="377"/>
      <c r="C6" s="333"/>
      <c r="D6" s="334"/>
      <c r="E6" s="339"/>
      <c r="F6" s="334"/>
      <c r="G6" s="299" t="s">
        <v>4</v>
      </c>
      <c r="H6" s="300" t="s">
        <v>5</v>
      </c>
      <c r="I6" s="336"/>
      <c r="J6" s="29" t="s">
        <v>7</v>
      </c>
      <c r="K6" s="30" t="s">
        <v>8</v>
      </c>
      <c r="L6" s="337"/>
      <c r="M6" s="334"/>
      <c r="N6" s="339"/>
      <c r="O6" s="334"/>
      <c r="P6" s="336"/>
      <c r="Q6" s="29" t="s">
        <v>122</v>
      </c>
      <c r="R6" s="30" t="s">
        <v>123</v>
      </c>
    </row>
    <row r="7" spans="2:18" s="22" customFormat="1" ht="15.75" thickBot="1" x14ac:dyDescent="0.3">
      <c r="B7" s="378"/>
      <c r="C7" s="31">
        <v>1</v>
      </c>
      <c r="D7" s="32">
        <v>2</v>
      </c>
      <c r="E7" s="32">
        <v>3</v>
      </c>
      <c r="F7" s="32">
        <v>4</v>
      </c>
      <c r="G7" s="32">
        <v>5</v>
      </c>
      <c r="H7" s="32">
        <v>6</v>
      </c>
      <c r="I7" s="32">
        <v>7</v>
      </c>
      <c r="J7" s="32">
        <v>8</v>
      </c>
      <c r="K7" s="308">
        <v>9</v>
      </c>
      <c r="L7" s="309">
        <v>10</v>
      </c>
      <c r="M7" s="32">
        <v>11</v>
      </c>
      <c r="N7" s="32">
        <v>12</v>
      </c>
      <c r="O7" s="32">
        <v>13</v>
      </c>
      <c r="P7" s="32">
        <v>14</v>
      </c>
      <c r="Q7" s="32">
        <v>15</v>
      </c>
      <c r="R7" s="308">
        <v>16</v>
      </c>
    </row>
    <row r="8" spans="2:18" s="22" customFormat="1" ht="15.75" x14ac:dyDescent="0.25">
      <c r="B8" s="14" t="s">
        <v>105</v>
      </c>
      <c r="C8" s="242">
        <f>'Banskobystrický kraj'!E24</f>
        <v>24</v>
      </c>
      <c r="D8" s="243">
        <f>'Banskobystrický kraj'!F24</f>
        <v>3</v>
      </c>
      <c r="E8" s="243">
        <f>'Banskobystrický kraj'!G24</f>
        <v>8</v>
      </c>
      <c r="F8" s="243">
        <f>'Banskobystrický kraj'!H24</f>
        <v>5</v>
      </c>
      <c r="G8" s="243">
        <f>'Banskobystrický kraj'!I24</f>
        <v>4</v>
      </c>
      <c r="H8" s="243">
        <f>'Banskobystrický kraj'!J24</f>
        <v>1</v>
      </c>
      <c r="I8" s="243">
        <f>'Banskobystrický kraj'!K24</f>
        <v>40</v>
      </c>
      <c r="J8" s="243">
        <f>'Banskobystrický kraj'!L24</f>
        <v>5</v>
      </c>
      <c r="K8" s="244">
        <f>'Banskobystrický kraj'!M24</f>
        <v>5</v>
      </c>
      <c r="L8" s="245">
        <f>'Banskobystrický kraj'!N24</f>
        <v>34</v>
      </c>
      <c r="M8" s="243">
        <f>'Banskobystrický kraj'!O24</f>
        <v>4</v>
      </c>
      <c r="N8" s="243">
        <f>'Banskobystrický kraj'!P24</f>
        <v>10</v>
      </c>
      <c r="O8" s="243">
        <f>'Banskobystrický kraj'!Q24</f>
        <v>7</v>
      </c>
      <c r="P8" s="243">
        <f>'Banskobystrický kraj'!R24</f>
        <v>55</v>
      </c>
      <c r="Q8" s="243">
        <f>'Banskobystrický kraj'!S24</f>
        <v>7</v>
      </c>
      <c r="R8" s="244">
        <f>'Banskobystrický kraj'!T24</f>
        <v>6</v>
      </c>
    </row>
    <row r="9" spans="2:18" s="22" customFormat="1" ht="15.75" x14ac:dyDescent="0.25">
      <c r="B9" s="17" t="s">
        <v>100</v>
      </c>
      <c r="C9" s="269">
        <f>'Banskobystrický kraj'!E25</f>
        <v>0.6</v>
      </c>
      <c r="D9" s="270">
        <f>'Banskobystrický kraj'!F25</f>
        <v>7.4999999999999997E-2</v>
      </c>
      <c r="E9" s="270">
        <f>'Banskobystrický kraj'!G25</f>
        <v>0.2</v>
      </c>
      <c r="F9" s="270">
        <f>'Banskobystrický kraj'!H25</f>
        <v>0.125</v>
      </c>
      <c r="G9" s="270">
        <f>'Banskobystrický kraj'!I25</f>
        <v>0.8</v>
      </c>
      <c r="H9" s="270">
        <f>'Banskobystrický kraj'!J25</f>
        <v>0.19999999999999996</v>
      </c>
      <c r="I9" s="270"/>
      <c r="J9" s="270">
        <f>'Banskobystrický kraj'!L25</f>
        <v>0.125</v>
      </c>
      <c r="K9" s="271">
        <f>'Banskobystrický kraj'!M25</f>
        <v>0.125</v>
      </c>
      <c r="L9" s="272">
        <f>'Banskobystrický kraj'!N25</f>
        <v>0.61818181818181817</v>
      </c>
      <c r="M9" s="270">
        <f>'Banskobystrický kraj'!O25</f>
        <v>7.2727272727272724E-2</v>
      </c>
      <c r="N9" s="270">
        <f>'Banskobystrický kraj'!P25</f>
        <v>0.18181818181818182</v>
      </c>
      <c r="O9" s="270">
        <f>'Banskobystrický kraj'!Q25</f>
        <v>0.12727272727272726</v>
      </c>
      <c r="P9" s="270"/>
      <c r="Q9" s="270">
        <f>'Banskobystrický kraj'!S25</f>
        <v>0.12727272727272726</v>
      </c>
      <c r="R9" s="271">
        <f>'Banskobystrický kraj'!T25</f>
        <v>0.10909090909090909</v>
      </c>
    </row>
    <row r="10" spans="2:18" s="22" customFormat="1" ht="15.75" x14ac:dyDescent="0.25">
      <c r="B10" s="15" t="s">
        <v>106</v>
      </c>
      <c r="C10" s="246">
        <f>'Bratislavský kraj'!E18</f>
        <v>13</v>
      </c>
      <c r="D10" s="247">
        <f>'Bratislavský kraj'!F18</f>
        <v>3</v>
      </c>
      <c r="E10" s="247">
        <f>'Bratislavský kraj'!G18</f>
        <v>3</v>
      </c>
      <c r="F10" s="247">
        <f>'Bratislavský kraj'!H18</f>
        <v>4</v>
      </c>
      <c r="G10" s="247">
        <f>'Bratislavský kraj'!I18</f>
        <v>4</v>
      </c>
      <c r="H10" s="247">
        <f>'Bratislavský kraj'!J18</f>
        <v>0</v>
      </c>
      <c r="I10" s="247">
        <f>'Bratislavský kraj'!K18</f>
        <v>23</v>
      </c>
      <c r="J10" s="247">
        <f>'Bratislavský kraj'!L18</f>
        <v>3</v>
      </c>
      <c r="K10" s="248">
        <f>'Bratislavský kraj'!M18</f>
        <v>3</v>
      </c>
      <c r="L10" s="249">
        <f>'Bratislavský kraj'!N18</f>
        <v>20</v>
      </c>
      <c r="M10" s="247">
        <f>'Bratislavský kraj'!O18</f>
        <v>3</v>
      </c>
      <c r="N10" s="247">
        <f>'Bratislavský kraj'!P18</f>
        <v>7</v>
      </c>
      <c r="O10" s="247">
        <f>'Bratislavský kraj'!Q18</f>
        <v>4</v>
      </c>
      <c r="P10" s="247">
        <f>'Bratislavský kraj'!R18</f>
        <v>34</v>
      </c>
      <c r="Q10" s="247">
        <f>'Bratislavský kraj'!S18</f>
        <v>3</v>
      </c>
      <c r="R10" s="248">
        <f>'Bratislavský kraj'!T18</f>
        <v>3</v>
      </c>
    </row>
    <row r="11" spans="2:18" s="22" customFormat="1" ht="15.75" x14ac:dyDescent="0.25">
      <c r="B11" s="18" t="s">
        <v>100</v>
      </c>
      <c r="C11" s="273">
        <f>'Bratislavský kraj'!E19</f>
        <v>0.56521739130434778</v>
      </c>
      <c r="D11" s="274">
        <f>'Bratislavský kraj'!F19</f>
        <v>0.13043478260869565</v>
      </c>
      <c r="E11" s="274">
        <f>'Bratislavský kraj'!G19</f>
        <v>0.13043478260869565</v>
      </c>
      <c r="F11" s="274">
        <f>'Bratislavský kraj'!H19</f>
        <v>0.17391304347826089</v>
      </c>
      <c r="G11" s="274">
        <f>'Bratislavský kraj'!I19</f>
        <v>1</v>
      </c>
      <c r="H11" s="274">
        <f>'Bratislavský kraj'!J19</f>
        <v>0</v>
      </c>
      <c r="I11" s="274"/>
      <c r="J11" s="274">
        <f>'Bratislavský kraj'!L19</f>
        <v>0.13043478260869565</v>
      </c>
      <c r="K11" s="275">
        <f>'Bratislavský kraj'!M19</f>
        <v>0.13043478260869565</v>
      </c>
      <c r="L11" s="276">
        <f>'Bratislavský kraj'!N19</f>
        <v>0.58823529411764708</v>
      </c>
      <c r="M11" s="274">
        <f>'Bratislavský kraj'!O19</f>
        <v>8.8235294117647065E-2</v>
      </c>
      <c r="N11" s="274">
        <f>'Bratislavský kraj'!P19</f>
        <v>0.20588235294117646</v>
      </c>
      <c r="O11" s="274">
        <f>'Bratislavský kraj'!Q19</f>
        <v>0.11764705882352938</v>
      </c>
      <c r="P11" s="274"/>
      <c r="Q11" s="274">
        <f>'Bratislavský kraj'!S19</f>
        <v>8.8235294117647065E-2</v>
      </c>
      <c r="R11" s="275">
        <f>'Bratislavský kraj'!T19</f>
        <v>8.8235294117647065E-2</v>
      </c>
    </row>
    <row r="12" spans="2:18" s="22" customFormat="1" ht="15.75" x14ac:dyDescent="0.25">
      <c r="B12" s="15" t="s">
        <v>107</v>
      </c>
      <c r="C12" s="246">
        <f>'Košický kraj'!E22</f>
        <v>29</v>
      </c>
      <c r="D12" s="247">
        <f>'Košický kraj'!F22</f>
        <v>2</v>
      </c>
      <c r="E12" s="247">
        <f>'Košický kraj'!G22</f>
        <v>3</v>
      </c>
      <c r="F12" s="247">
        <f>'Košický kraj'!H22</f>
        <v>4</v>
      </c>
      <c r="G12" s="247">
        <f>'Košický kraj'!I22</f>
        <v>4</v>
      </c>
      <c r="H12" s="247">
        <f>'Košický kraj'!J22</f>
        <v>0</v>
      </c>
      <c r="I12" s="247">
        <f>'Košický kraj'!K22</f>
        <v>38</v>
      </c>
      <c r="J12" s="247">
        <f>'Košický kraj'!L22</f>
        <v>5</v>
      </c>
      <c r="K12" s="248">
        <f>'Košický kraj'!M22</f>
        <v>3</v>
      </c>
      <c r="L12" s="249">
        <f>'Košický kraj'!N22</f>
        <v>39</v>
      </c>
      <c r="M12" s="247">
        <f>'Košický kraj'!O22</f>
        <v>2</v>
      </c>
      <c r="N12" s="247">
        <f>'Košický kraj'!P22</f>
        <v>4</v>
      </c>
      <c r="O12" s="247">
        <f>'Košický kraj'!Q22</f>
        <v>6</v>
      </c>
      <c r="P12" s="247">
        <f>'Košický kraj'!R22</f>
        <v>51</v>
      </c>
      <c r="Q12" s="247">
        <f>'Košický kraj'!S22</f>
        <v>7</v>
      </c>
      <c r="R12" s="248">
        <f>'Košický kraj'!T22</f>
        <v>4</v>
      </c>
    </row>
    <row r="13" spans="2:18" s="22" customFormat="1" ht="15.75" x14ac:dyDescent="0.25">
      <c r="B13" s="18" t="s">
        <v>100</v>
      </c>
      <c r="C13" s="273">
        <f>'Košický kraj'!E23</f>
        <v>0.76315789473684215</v>
      </c>
      <c r="D13" s="274">
        <f>'Košický kraj'!F23</f>
        <v>5.2631578947368418E-2</v>
      </c>
      <c r="E13" s="274">
        <f>'Košický kraj'!G23</f>
        <v>7.8947368421052627E-2</v>
      </c>
      <c r="F13" s="274">
        <f>'Košický kraj'!H23</f>
        <v>0.10526315789473681</v>
      </c>
      <c r="G13" s="274">
        <f>'Košický kraj'!I23</f>
        <v>1</v>
      </c>
      <c r="H13" s="274">
        <f>'Košický kraj'!J23</f>
        <v>0</v>
      </c>
      <c r="I13" s="274"/>
      <c r="J13" s="274">
        <f>'Košický kraj'!L23</f>
        <v>0.13157894736842105</v>
      </c>
      <c r="K13" s="275">
        <f>'Košický kraj'!M23</f>
        <v>7.8947368421052627E-2</v>
      </c>
      <c r="L13" s="276">
        <f>'Košický kraj'!N23</f>
        <v>0.76470588235294112</v>
      </c>
      <c r="M13" s="274">
        <f>'Košický kraj'!O23</f>
        <v>3.9215686274509803E-2</v>
      </c>
      <c r="N13" s="274">
        <f>'Košický kraj'!P23</f>
        <v>7.8431372549019607E-2</v>
      </c>
      <c r="O13" s="274">
        <f>'Košický kraj'!Q23</f>
        <v>0.11764705882352947</v>
      </c>
      <c r="P13" s="274"/>
      <c r="Q13" s="274">
        <f>'Košický kraj'!S23</f>
        <v>0.13725490196078433</v>
      </c>
      <c r="R13" s="275">
        <f>'Košický kraj'!T23</f>
        <v>7.8431372549019607E-2</v>
      </c>
    </row>
    <row r="14" spans="2:18" s="22" customFormat="1" ht="15.75" x14ac:dyDescent="0.25">
      <c r="B14" s="15" t="s">
        <v>108</v>
      </c>
      <c r="C14" s="246">
        <f>'Nitrianský kraj'!E17</f>
        <v>27</v>
      </c>
      <c r="D14" s="247">
        <f>'Nitrianský kraj'!F17</f>
        <v>5</v>
      </c>
      <c r="E14" s="247">
        <f>'Nitrianský kraj'!G17</f>
        <v>7</v>
      </c>
      <c r="F14" s="247">
        <f>'Nitrianský kraj'!H17</f>
        <v>5</v>
      </c>
      <c r="G14" s="247">
        <f>'Nitrianský kraj'!I17</f>
        <v>5</v>
      </c>
      <c r="H14" s="247">
        <f>'Nitrianský kraj'!J17</f>
        <v>0</v>
      </c>
      <c r="I14" s="247">
        <f>'Nitrianský kraj'!K17</f>
        <v>44</v>
      </c>
      <c r="J14" s="247">
        <f>'Nitrianský kraj'!L17</f>
        <v>5</v>
      </c>
      <c r="K14" s="248">
        <f>'Nitrianský kraj'!M17</f>
        <v>0</v>
      </c>
      <c r="L14" s="249">
        <f>'Nitrianský kraj'!N17</f>
        <v>43</v>
      </c>
      <c r="M14" s="247">
        <f>'Nitrianský kraj'!O17</f>
        <v>5</v>
      </c>
      <c r="N14" s="247">
        <f>'Nitrianský kraj'!P17</f>
        <v>11</v>
      </c>
      <c r="O14" s="247">
        <f>'Nitrianský kraj'!Q17</f>
        <v>8</v>
      </c>
      <c r="P14" s="247">
        <f>'Nitrianský kraj'!R17</f>
        <v>67</v>
      </c>
      <c r="Q14" s="247">
        <f>'Nitrianský kraj'!S17</f>
        <v>8</v>
      </c>
      <c r="R14" s="248">
        <f>'Nitrianský kraj'!T17</f>
        <v>0</v>
      </c>
    </row>
    <row r="15" spans="2:18" s="22" customFormat="1" ht="15.75" x14ac:dyDescent="0.25">
      <c r="B15" s="18" t="s">
        <v>100</v>
      </c>
      <c r="C15" s="273">
        <f>'Nitrianský kraj'!E18</f>
        <v>0.61363636363636365</v>
      </c>
      <c r="D15" s="274">
        <f>'Nitrianský kraj'!F18</f>
        <v>0.11363636363636363</v>
      </c>
      <c r="E15" s="274">
        <f>'Nitrianský kraj'!G18</f>
        <v>0.15909090909090909</v>
      </c>
      <c r="F15" s="274">
        <f>'Nitrianský kraj'!H18</f>
        <v>0.11363636363636362</v>
      </c>
      <c r="G15" s="274">
        <f>'Nitrianský kraj'!I18</f>
        <v>1</v>
      </c>
      <c r="H15" s="274">
        <f>'Nitrianský kraj'!J18</f>
        <v>0</v>
      </c>
      <c r="I15" s="274"/>
      <c r="J15" s="274">
        <f>'Nitrianský kraj'!L18</f>
        <v>0.11363636363636363</v>
      </c>
      <c r="K15" s="275">
        <f>'Nitrianský kraj'!M18</f>
        <v>0</v>
      </c>
      <c r="L15" s="276">
        <f>'Nitrianský kraj'!N18</f>
        <v>0.64179104477611937</v>
      </c>
      <c r="M15" s="274">
        <f>'Nitrianský kraj'!O18</f>
        <v>7.4626865671641784E-2</v>
      </c>
      <c r="N15" s="274">
        <f>'Nitrianský kraj'!P18</f>
        <v>0.16417910447761194</v>
      </c>
      <c r="O15" s="274">
        <f>'Nitrianský kraj'!Q18</f>
        <v>0.11940298507462691</v>
      </c>
      <c r="P15" s="274"/>
      <c r="Q15" s="274">
        <f>'Nitrianský kraj'!S18</f>
        <v>0.11940298507462686</v>
      </c>
      <c r="R15" s="275">
        <f>'Nitrianský kraj'!T18</f>
        <v>0</v>
      </c>
    </row>
    <row r="16" spans="2:18" s="22" customFormat="1" ht="15.75" x14ac:dyDescent="0.25">
      <c r="B16" s="15" t="s">
        <v>109</v>
      </c>
      <c r="C16" s="246">
        <f>'Prešovský kraj'!E26</f>
        <v>21</v>
      </c>
      <c r="D16" s="247">
        <f>'Prešovský kraj'!F26</f>
        <v>4</v>
      </c>
      <c r="E16" s="247">
        <f>'Prešovský kraj'!G26</f>
        <v>2</v>
      </c>
      <c r="F16" s="247">
        <f>'Prešovský kraj'!H26</f>
        <v>2</v>
      </c>
      <c r="G16" s="247">
        <f>'Prešovský kraj'!I26</f>
        <v>2</v>
      </c>
      <c r="H16" s="247">
        <f>'Prešovský kraj'!J26</f>
        <v>0</v>
      </c>
      <c r="I16" s="247">
        <f>'Prešovský kraj'!K26</f>
        <v>29</v>
      </c>
      <c r="J16" s="247">
        <f>'Prešovský kraj'!L26</f>
        <v>0</v>
      </c>
      <c r="K16" s="248">
        <f>'Prešovský kraj'!M26</f>
        <v>4</v>
      </c>
      <c r="L16" s="249">
        <f>'Prešovský kraj'!N26</f>
        <v>34</v>
      </c>
      <c r="M16" s="247">
        <f>'Prešovský kraj'!O26</f>
        <v>5</v>
      </c>
      <c r="N16" s="247">
        <f>'Prešovský kraj'!P26</f>
        <v>2</v>
      </c>
      <c r="O16" s="247">
        <f>'Prešovský kraj'!Q26</f>
        <v>4</v>
      </c>
      <c r="P16" s="247">
        <f>'Prešovský kraj'!R26</f>
        <v>45</v>
      </c>
      <c r="Q16" s="247">
        <f>'Prešovský kraj'!S26</f>
        <v>0</v>
      </c>
      <c r="R16" s="248">
        <f>'Prešovský kraj'!T26</f>
        <v>6</v>
      </c>
    </row>
    <row r="17" spans="2:18" s="22" customFormat="1" ht="15.75" x14ac:dyDescent="0.25">
      <c r="B17" s="18" t="s">
        <v>100</v>
      </c>
      <c r="C17" s="273">
        <f>'Prešovský kraj'!E27</f>
        <v>0.72413793103448276</v>
      </c>
      <c r="D17" s="274">
        <f>'Prešovský kraj'!F27</f>
        <v>0.13793103448275862</v>
      </c>
      <c r="E17" s="274">
        <f>'Prešovský kraj'!G27</f>
        <v>6.8965517241379309E-2</v>
      </c>
      <c r="F17" s="274">
        <f>'Prešovský kraj'!H27</f>
        <v>6.8965517241379309E-2</v>
      </c>
      <c r="G17" s="274">
        <f>'Prešovský kraj'!I27</f>
        <v>1</v>
      </c>
      <c r="H17" s="274">
        <f>'Prešovský kraj'!J27</f>
        <v>0</v>
      </c>
      <c r="I17" s="274"/>
      <c r="J17" s="274">
        <f>'Prešovský kraj'!L27</f>
        <v>0</v>
      </c>
      <c r="K17" s="275">
        <f>'Prešovský kraj'!M27</f>
        <v>0.13793103448275862</v>
      </c>
      <c r="L17" s="276">
        <f>'Prešovský kraj'!N27</f>
        <v>0.75555555555555554</v>
      </c>
      <c r="M17" s="274">
        <f>'Prešovský kraj'!O27</f>
        <v>0.1111111111111111</v>
      </c>
      <c r="N17" s="274">
        <f>'Prešovský kraj'!P27</f>
        <v>4.4444444444444446E-2</v>
      </c>
      <c r="O17" s="274">
        <f>'Prešovský kraj'!Q27</f>
        <v>8.8888888888888906E-2</v>
      </c>
      <c r="P17" s="274"/>
      <c r="Q17" s="274">
        <f>'Prešovský kraj'!S27</f>
        <v>0</v>
      </c>
      <c r="R17" s="275">
        <f>'Prešovský kraj'!T27</f>
        <v>0.13333333333333333</v>
      </c>
    </row>
    <row r="18" spans="2:18" s="22" customFormat="1" ht="15.75" x14ac:dyDescent="0.25">
      <c r="B18" s="15" t="s">
        <v>110</v>
      </c>
      <c r="C18" s="246">
        <f>'Trenčianský kraj'!E21</f>
        <v>18</v>
      </c>
      <c r="D18" s="247">
        <f>'Trenčianský kraj'!F21</f>
        <v>2</v>
      </c>
      <c r="E18" s="247">
        <f>'Trenčianský kraj'!G21</f>
        <v>3</v>
      </c>
      <c r="F18" s="247">
        <f>'Trenčianský kraj'!H21</f>
        <v>4</v>
      </c>
      <c r="G18" s="247">
        <f>'Trenčianský kraj'!I21</f>
        <v>3</v>
      </c>
      <c r="H18" s="247">
        <f>'Trenčianský kraj'!J21</f>
        <v>1</v>
      </c>
      <c r="I18" s="247">
        <f>'Trenčianský kraj'!K21</f>
        <v>27</v>
      </c>
      <c r="J18" s="247">
        <f>'Trenčianský kraj'!L21</f>
        <v>2</v>
      </c>
      <c r="K18" s="248">
        <f>'Trenčianský kraj'!M21</f>
        <v>4</v>
      </c>
      <c r="L18" s="249">
        <f>'Trenčianský kraj'!N21</f>
        <v>30</v>
      </c>
      <c r="M18" s="247">
        <f>'Trenčianský kraj'!O21</f>
        <v>3</v>
      </c>
      <c r="N18" s="247">
        <f>'Trenčianský kraj'!P21</f>
        <v>5</v>
      </c>
      <c r="O18" s="247">
        <f>'Trenčianský kraj'!Q21</f>
        <v>6</v>
      </c>
      <c r="P18" s="247">
        <f>'Trenčianský kraj'!R21</f>
        <v>44</v>
      </c>
      <c r="Q18" s="247">
        <f>'Trenčianský kraj'!S21</f>
        <v>3</v>
      </c>
      <c r="R18" s="248">
        <f>'Trenčianský kraj'!T21</f>
        <v>5</v>
      </c>
    </row>
    <row r="19" spans="2:18" s="22" customFormat="1" x14ac:dyDescent="0.25">
      <c r="B19" s="277" t="s">
        <v>100</v>
      </c>
      <c r="C19" s="273">
        <f>'Trenčianský kraj'!E22</f>
        <v>0.66666666666666663</v>
      </c>
      <c r="D19" s="274">
        <f>'Trenčianský kraj'!F22</f>
        <v>7.407407407407407E-2</v>
      </c>
      <c r="E19" s="274">
        <f>'Trenčianský kraj'!G22</f>
        <v>0.1111111111111111</v>
      </c>
      <c r="F19" s="274">
        <f>'Trenčianský kraj'!H22</f>
        <v>0.1481481481481482</v>
      </c>
      <c r="G19" s="274">
        <f>'Trenčianský kraj'!I22</f>
        <v>0.75</v>
      </c>
      <c r="H19" s="274">
        <f>'Trenčianský kraj'!J22</f>
        <v>0.25</v>
      </c>
      <c r="I19" s="274"/>
      <c r="J19" s="274">
        <f>'Trenčianský kraj'!L22</f>
        <v>7.407407407407407E-2</v>
      </c>
      <c r="K19" s="275">
        <f>'Trenčianský kraj'!M22</f>
        <v>0.14814814814814814</v>
      </c>
      <c r="L19" s="276">
        <f>'Trenčianský kraj'!N22</f>
        <v>0.68181818181818177</v>
      </c>
      <c r="M19" s="274">
        <f>'Trenčianský kraj'!O22</f>
        <v>6.8181818181818177E-2</v>
      </c>
      <c r="N19" s="274">
        <f>'Trenčianský kraj'!P22</f>
        <v>0.11363636363636363</v>
      </c>
      <c r="O19" s="274">
        <f>'Trenčianský kraj'!Q22</f>
        <v>0.13636363636363641</v>
      </c>
      <c r="P19" s="274"/>
      <c r="Q19" s="274">
        <f>'Trenčianský kraj'!S22</f>
        <v>6.8181818181818177E-2</v>
      </c>
      <c r="R19" s="275">
        <f>'Trenčianský kraj'!T22</f>
        <v>0.11363636363636363</v>
      </c>
    </row>
    <row r="20" spans="2:18" s="22" customFormat="1" ht="15.75" x14ac:dyDescent="0.25">
      <c r="B20" s="15" t="s">
        <v>111</v>
      </c>
      <c r="C20" s="246">
        <f>'Trnavský kraj'!E17</f>
        <v>16</v>
      </c>
      <c r="D20" s="247">
        <f>'Trnavský kraj'!F17</f>
        <v>4</v>
      </c>
      <c r="E20" s="247">
        <f>'Trnavský kraj'!G17</f>
        <v>3</v>
      </c>
      <c r="F20" s="247">
        <f>'Trnavský kraj'!H17</f>
        <v>1</v>
      </c>
      <c r="G20" s="247">
        <f>'Trnavský kraj'!I17</f>
        <v>1</v>
      </c>
      <c r="H20" s="247">
        <f>'Trnavský kraj'!J17</f>
        <v>0</v>
      </c>
      <c r="I20" s="247">
        <f>'Trnavský kraj'!K17</f>
        <v>24</v>
      </c>
      <c r="J20" s="247">
        <f>'Trnavský kraj'!L17</f>
        <v>1</v>
      </c>
      <c r="K20" s="248">
        <f>'Trnavský kraj'!M17</f>
        <v>1</v>
      </c>
      <c r="L20" s="249">
        <f>'Trnavský kraj'!N17</f>
        <v>20</v>
      </c>
      <c r="M20" s="247">
        <f>'Trnavský kraj'!O17</f>
        <v>5</v>
      </c>
      <c r="N20" s="247">
        <f>'Trnavský kraj'!P17</f>
        <v>5</v>
      </c>
      <c r="O20" s="247">
        <f>'Trnavský kraj'!Q17</f>
        <v>1</v>
      </c>
      <c r="P20" s="247">
        <f>'Trnavský kraj'!R17</f>
        <v>31</v>
      </c>
      <c r="Q20" s="247">
        <f>'Trnavský kraj'!S17</f>
        <v>1</v>
      </c>
      <c r="R20" s="248">
        <f>'Trnavský kraj'!T17</f>
        <v>2</v>
      </c>
    </row>
    <row r="21" spans="2:18" s="22" customFormat="1" ht="15.75" x14ac:dyDescent="0.25">
      <c r="B21" s="19" t="s">
        <v>100</v>
      </c>
      <c r="C21" s="278">
        <f>'Trnavský kraj'!E18</f>
        <v>0.66666666666666663</v>
      </c>
      <c r="D21" s="279">
        <f>'Trnavský kraj'!F18</f>
        <v>0.16666666666666666</v>
      </c>
      <c r="E21" s="279">
        <f>'Trnavský kraj'!G18</f>
        <v>0.125</v>
      </c>
      <c r="F21" s="279">
        <f>'Trnavský kraj'!H18</f>
        <v>4.1666666666666713E-2</v>
      </c>
      <c r="G21" s="279">
        <f>'Trnavský kraj'!I18</f>
        <v>1</v>
      </c>
      <c r="H21" s="279">
        <f>'Trnavský kraj'!J18</f>
        <v>0</v>
      </c>
      <c r="I21" s="279"/>
      <c r="J21" s="279">
        <f>'Trnavský kraj'!L18</f>
        <v>4.1666666666666664E-2</v>
      </c>
      <c r="K21" s="280">
        <f>'Trnavský kraj'!M18</f>
        <v>4.1666666666666664E-2</v>
      </c>
      <c r="L21" s="281">
        <f>'Trnavský kraj'!N18</f>
        <v>0.64516129032258063</v>
      </c>
      <c r="M21" s="279">
        <f>'Trnavský kraj'!O18</f>
        <v>0.16129032258064516</v>
      </c>
      <c r="N21" s="279">
        <f>'Trnavský kraj'!P18</f>
        <v>0.16129032258064516</v>
      </c>
      <c r="O21" s="279">
        <f>'Trnavský kraj'!Q18</f>
        <v>3.2258064516129059E-2</v>
      </c>
      <c r="P21" s="279"/>
      <c r="Q21" s="279">
        <f>'Trnavský kraj'!S18</f>
        <v>3.2258064516129031E-2</v>
      </c>
      <c r="R21" s="280">
        <f>'Trnavský kraj'!T18</f>
        <v>6.4516129032258063E-2</v>
      </c>
    </row>
    <row r="22" spans="2:18" s="22" customFormat="1" ht="15.75" x14ac:dyDescent="0.25">
      <c r="B22" s="16" t="s">
        <v>112</v>
      </c>
      <c r="C22" s="250">
        <f>'Žilinský kraj'!E22</f>
        <v>10</v>
      </c>
      <c r="D22" s="251">
        <f>'Žilinský kraj'!F22</f>
        <v>2</v>
      </c>
      <c r="E22" s="251">
        <f>'Žilinský kraj'!G22</f>
        <v>1</v>
      </c>
      <c r="F22" s="251">
        <f>'Žilinský kraj'!H22</f>
        <v>3</v>
      </c>
      <c r="G22" s="251">
        <f>'Žilinský kraj'!I22</f>
        <v>2</v>
      </c>
      <c r="H22" s="251">
        <f>'Žilinský kraj'!J22</f>
        <v>1</v>
      </c>
      <c r="I22" s="251">
        <f>'Žilinský kraj'!K22</f>
        <v>16</v>
      </c>
      <c r="J22" s="251">
        <f>'Žilinský kraj'!L22</f>
        <v>3</v>
      </c>
      <c r="K22" s="252">
        <f>'Žilinský kraj'!M22</f>
        <v>2</v>
      </c>
      <c r="L22" s="253">
        <f>'Žilinský kraj'!N22</f>
        <v>13</v>
      </c>
      <c r="M22" s="251">
        <f>'Žilinský kraj'!O22</f>
        <v>2</v>
      </c>
      <c r="N22" s="251">
        <f>'Žilinský kraj'!P22</f>
        <v>2</v>
      </c>
      <c r="O22" s="251">
        <f>'Žilinský kraj'!Q22</f>
        <v>7</v>
      </c>
      <c r="P22" s="251">
        <f>'Žilinský kraj'!R22</f>
        <v>24</v>
      </c>
      <c r="Q22" s="251">
        <f>'Žilinský kraj'!S22</f>
        <v>6</v>
      </c>
      <c r="R22" s="252">
        <f>'Žilinský kraj'!T22</f>
        <v>3</v>
      </c>
    </row>
    <row r="23" spans="2:18" s="22" customFormat="1" ht="16.5" thickBot="1" x14ac:dyDescent="0.3">
      <c r="B23" s="20" t="s">
        <v>100</v>
      </c>
      <c r="C23" s="282">
        <f>'Žilinský kraj'!E23</f>
        <v>0.625</v>
      </c>
      <c r="D23" s="283">
        <f>'Žilinský kraj'!F23</f>
        <v>0.125</v>
      </c>
      <c r="E23" s="283">
        <f>'Žilinský kraj'!G23</f>
        <v>6.25E-2</v>
      </c>
      <c r="F23" s="283">
        <f>'Žilinský kraj'!H23</f>
        <v>0.1875</v>
      </c>
      <c r="G23" s="283">
        <f>'Žilinský kraj'!I23</f>
        <v>0.66666666666666663</v>
      </c>
      <c r="H23" s="283">
        <f>'Žilinský kraj'!J23</f>
        <v>0.33333333333333337</v>
      </c>
      <c r="I23" s="283"/>
      <c r="J23" s="283">
        <f>'Žilinský kraj'!L23</f>
        <v>0.1875</v>
      </c>
      <c r="K23" s="284">
        <f>'Žilinský kraj'!M23</f>
        <v>0.125</v>
      </c>
      <c r="L23" s="285">
        <f>'Žilinský kraj'!N23</f>
        <v>0.54166666666666663</v>
      </c>
      <c r="M23" s="283">
        <f>'Žilinský kraj'!O23</f>
        <v>8.3333333333333329E-2</v>
      </c>
      <c r="N23" s="283">
        <f>'Žilinský kraj'!P23</f>
        <v>8.3333333333333329E-2</v>
      </c>
      <c r="O23" s="283">
        <f>'Žilinský kraj'!Q23</f>
        <v>0.29166666666666674</v>
      </c>
      <c r="P23" s="283"/>
      <c r="Q23" s="283">
        <f>'Žilinský kraj'!S23</f>
        <v>0.25</v>
      </c>
      <c r="R23" s="284">
        <f>'Žilinský kraj'!T23</f>
        <v>0.125</v>
      </c>
    </row>
    <row r="24" spans="2:18" s="22" customFormat="1" ht="16.5" thickBot="1" x14ac:dyDescent="0.3">
      <c r="B24" s="21" t="s">
        <v>113</v>
      </c>
      <c r="C24" s="289">
        <f>C8+C10+C12+C14+C16+C18+C20+C22</f>
        <v>158</v>
      </c>
      <c r="D24" s="290">
        <f t="shared" ref="D24:R24" si="0">D8+D10+D12+D14+D16+D18+D20+D22</f>
        <v>25</v>
      </c>
      <c r="E24" s="290">
        <f t="shared" ref="E24" si="1">E8+E10+E12+E14+E16+E18+E20+E22</f>
        <v>30</v>
      </c>
      <c r="F24" s="290">
        <f t="shared" si="0"/>
        <v>28</v>
      </c>
      <c r="G24" s="290">
        <f t="shared" si="0"/>
        <v>25</v>
      </c>
      <c r="H24" s="290">
        <f t="shared" si="0"/>
        <v>3</v>
      </c>
      <c r="I24" s="290">
        <f t="shared" si="0"/>
        <v>241</v>
      </c>
      <c r="J24" s="290">
        <f t="shared" si="0"/>
        <v>24</v>
      </c>
      <c r="K24" s="291">
        <f t="shared" si="0"/>
        <v>22</v>
      </c>
      <c r="L24" s="289">
        <f t="shared" si="0"/>
        <v>233</v>
      </c>
      <c r="M24" s="290">
        <f t="shared" si="0"/>
        <v>29</v>
      </c>
      <c r="N24" s="290">
        <f t="shared" ref="N24" si="2">N8+N10+N12+N14+N16+N18+N20+N22</f>
        <v>46</v>
      </c>
      <c r="O24" s="290">
        <f t="shared" si="0"/>
        <v>43</v>
      </c>
      <c r="P24" s="290">
        <f t="shared" si="0"/>
        <v>351</v>
      </c>
      <c r="Q24" s="290">
        <f t="shared" si="0"/>
        <v>35</v>
      </c>
      <c r="R24" s="290">
        <f t="shared" si="0"/>
        <v>29</v>
      </c>
    </row>
    <row r="25" spans="2:18" s="22" customFormat="1" ht="15.75" thickBot="1" x14ac:dyDescent="0.3">
      <c r="B25" s="254" t="s">
        <v>100</v>
      </c>
      <c r="C25" s="310">
        <f>IF(ISERROR(C24/($C24+$D24+$E24+$F24)),0,(C24/($C24+$D24+$E24+$F24)))</f>
        <v>0.65560165975103735</v>
      </c>
      <c r="D25" s="311">
        <f t="shared" ref="D25:E25" si="3">IF(ISERROR(D24/($C24+$D24+$E24+$F24)),0,(D24/($C24+$D24+$E24+$F24)))</f>
        <v>0.1037344398340249</v>
      </c>
      <c r="E25" s="311">
        <f t="shared" si="3"/>
        <v>0.12448132780082988</v>
      </c>
      <c r="F25" s="265">
        <f>IF(1-C25-D25-E25=1,IF(F24=0,0,1),1-C25-D25-E25)</f>
        <v>0.11618257261410786</v>
      </c>
      <c r="G25" s="268">
        <f>IF(ISERROR(G24/F24),0,(G24/F24))</f>
        <v>0.8928571428571429</v>
      </c>
      <c r="H25" s="265">
        <f>IF(1-G25=1,IF(H24=0,0,1),1-G25)</f>
        <v>0.1071428571428571</v>
      </c>
      <c r="I25" s="265"/>
      <c r="J25" s="265">
        <f>IF(ISERROR(J24/I24),0,(J24/I24))</f>
        <v>9.9585062240663894E-2</v>
      </c>
      <c r="K25" s="266">
        <f>IF(ISERROR(K24/I24),0,(K24/I24))</f>
        <v>9.1286307053941904E-2</v>
      </c>
      <c r="L25" s="263">
        <f>IF(ISERROR(L24/P24),0,(L24/P24))</f>
        <v>0.66381766381766383</v>
      </c>
      <c r="M25" s="265">
        <f>IF(ISERROR(M24/P24),0,(M24/P24))</f>
        <v>8.2621082621082614E-2</v>
      </c>
      <c r="N25" s="265">
        <f>IF(ISERROR(N24/Q24),0,(N24/Q24))</f>
        <v>1.3142857142857143</v>
      </c>
      <c r="O25" s="265">
        <f>IF(1-L25-M25-N25=1,IF(O24=0,0,1),1-L25-M25-N25)</f>
        <v>-1.0607244607244608</v>
      </c>
      <c r="P25" s="265"/>
      <c r="Q25" s="265">
        <f>IF(ISERROR(Q24/P24),0,(Q24/P24))</f>
        <v>9.9715099715099717E-2</v>
      </c>
      <c r="R25" s="267">
        <f>IF(ISERROR(R24/P24),0,(R24/P24))</f>
        <v>8.2621082621082614E-2</v>
      </c>
    </row>
    <row r="26" spans="2:18" s="22" customFormat="1" ht="15.75" thickBot="1" x14ac:dyDescent="0.3"/>
    <row r="27" spans="2:18" s="22" customFormat="1" ht="22.5" customHeight="1" thickBot="1" x14ac:dyDescent="0.3">
      <c r="B27" s="255" t="s">
        <v>138</v>
      </c>
      <c r="C27" s="256"/>
      <c r="D27" s="256"/>
      <c r="E27" s="256"/>
      <c r="F27" s="256"/>
      <c r="G27" s="256"/>
      <c r="H27" s="256"/>
      <c r="I27" s="256"/>
      <c r="J27" s="23"/>
      <c r="K27" s="23" t="s">
        <v>140</v>
      </c>
      <c r="L27" s="23"/>
      <c r="M27" s="23"/>
      <c r="N27" s="23"/>
      <c r="O27" s="25"/>
      <c r="P27" s="25" t="s">
        <v>104</v>
      </c>
      <c r="Q27" s="25"/>
      <c r="R27" s="26" t="s">
        <v>141</v>
      </c>
    </row>
    <row r="28" spans="2:18" s="22" customFormat="1" ht="15.75" thickBot="1" x14ac:dyDescent="0.3"/>
    <row r="29" spans="2:18" s="22" customFormat="1" ht="15.75" thickBot="1" x14ac:dyDescent="0.3">
      <c r="B29" s="376" t="s">
        <v>0</v>
      </c>
      <c r="C29" s="331" t="s">
        <v>116</v>
      </c>
      <c r="D29" s="331"/>
      <c r="E29" s="331"/>
      <c r="F29" s="331"/>
      <c r="G29" s="331"/>
      <c r="H29" s="331"/>
      <c r="I29" s="331"/>
      <c r="J29" s="331"/>
      <c r="K29" s="331"/>
      <c r="L29" s="332" t="s">
        <v>124</v>
      </c>
      <c r="M29" s="331"/>
      <c r="N29" s="331"/>
      <c r="O29" s="331"/>
      <c r="P29" s="331"/>
      <c r="Q29" s="331"/>
      <c r="R29" s="331"/>
    </row>
    <row r="30" spans="2:18" s="22" customFormat="1" ht="15" customHeight="1" x14ac:dyDescent="0.25">
      <c r="B30" s="377"/>
      <c r="C30" s="333" t="s">
        <v>1</v>
      </c>
      <c r="D30" s="334" t="s">
        <v>2</v>
      </c>
      <c r="E30" s="338" t="s">
        <v>129</v>
      </c>
      <c r="F30" s="334" t="s">
        <v>3</v>
      </c>
      <c r="G30" s="326" t="s">
        <v>6</v>
      </c>
      <c r="H30" s="327"/>
      <c r="I30" s="335" t="s">
        <v>118</v>
      </c>
      <c r="J30" s="312" t="s">
        <v>6</v>
      </c>
      <c r="K30" s="313"/>
      <c r="L30" s="337" t="s">
        <v>1</v>
      </c>
      <c r="M30" s="334" t="s">
        <v>2</v>
      </c>
      <c r="N30" s="338" t="s">
        <v>129</v>
      </c>
      <c r="O30" s="334" t="s">
        <v>3</v>
      </c>
      <c r="P30" s="335" t="s">
        <v>117</v>
      </c>
      <c r="Q30" s="312" t="s">
        <v>6</v>
      </c>
      <c r="R30" s="313"/>
    </row>
    <row r="31" spans="2:18" s="22" customFormat="1" ht="96.75" thickBot="1" x14ac:dyDescent="0.3">
      <c r="B31" s="377"/>
      <c r="C31" s="333"/>
      <c r="D31" s="334"/>
      <c r="E31" s="339"/>
      <c r="F31" s="334"/>
      <c r="G31" s="306" t="s">
        <v>4</v>
      </c>
      <c r="H31" s="307" t="s">
        <v>5</v>
      </c>
      <c r="I31" s="336"/>
      <c r="J31" s="29" t="s">
        <v>7</v>
      </c>
      <c r="K31" s="30" t="s">
        <v>8</v>
      </c>
      <c r="L31" s="337"/>
      <c r="M31" s="334"/>
      <c r="N31" s="339"/>
      <c r="O31" s="334"/>
      <c r="P31" s="336"/>
      <c r="Q31" s="29" t="s">
        <v>122</v>
      </c>
      <c r="R31" s="30" t="s">
        <v>123</v>
      </c>
    </row>
    <row r="32" spans="2:18" s="22" customFormat="1" ht="15.75" thickBot="1" x14ac:dyDescent="0.3">
      <c r="B32" s="378"/>
      <c r="C32" s="31">
        <v>1</v>
      </c>
      <c r="D32" s="32">
        <v>2</v>
      </c>
      <c r="E32" s="32">
        <v>3</v>
      </c>
      <c r="F32" s="32">
        <v>4</v>
      </c>
      <c r="G32" s="32">
        <v>5</v>
      </c>
      <c r="H32" s="32">
        <v>6</v>
      </c>
      <c r="I32" s="32">
        <v>7</v>
      </c>
      <c r="J32" s="32">
        <v>8</v>
      </c>
      <c r="K32" s="308">
        <v>9</v>
      </c>
      <c r="L32" s="309">
        <v>10</v>
      </c>
      <c r="M32" s="32">
        <v>11</v>
      </c>
      <c r="N32" s="32">
        <v>12</v>
      </c>
      <c r="O32" s="32">
        <v>13</v>
      </c>
      <c r="P32" s="32">
        <v>14</v>
      </c>
      <c r="Q32" s="32">
        <v>15</v>
      </c>
      <c r="R32" s="308">
        <v>16</v>
      </c>
    </row>
    <row r="33" spans="2:19" s="22" customFormat="1" ht="15.75" x14ac:dyDescent="0.25">
      <c r="B33" s="14" t="s">
        <v>105</v>
      </c>
      <c r="C33" s="242">
        <f>'Banskobystrický kraj'!E49</f>
        <v>350</v>
      </c>
      <c r="D33" s="243">
        <f>'Banskobystrický kraj'!F49</f>
        <v>60</v>
      </c>
      <c r="E33" s="243">
        <f>'Banskobystrický kraj'!G49</f>
        <v>47</v>
      </c>
      <c r="F33" s="243">
        <f>'Banskobystrický kraj'!H49</f>
        <v>41</v>
      </c>
      <c r="G33" s="243">
        <f>'Banskobystrický kraj'!I49</f>
        <v>35</v>
      </c>
      <c r="H33" s="243">
        <f>'Banskobystrický kraj'!J49</f>
        <v>6</v>
      </c>
      <c r="I33" s="243">
        <f>'Banskobystrický kraj'!K49</f>
        <v>498</v>
      </c>
      <c r="J33" s="243">
        <f>'Banskobystrický kraj'!L49</f>
        <v>31</v>
      </c>
      <c r="K33" s="244">
        <f>'Banskobystrický kraj'!M49</f>
        <v>48</v>
      </c>
      <c r="L33" s="245">
        <f>'Banskobystrický kraj'!N49</f>
        <v>524</v>
      </c>
      <c r="M33" s="243">
        <f>'Banskobystrický kraj'!O49</f>
        <v>83</v>
      </c>
      <c r="N33" s="243">
        <f>'Banskobystrický kraj'!P49</f>
        <v>73</v>
      </c>
      <c r="O33" s="243">
        <f>'Banskobystrický kraj'!Q49</f>
        <v>61</v>
      </c>
      <c r="P33" s="243">
        <f>'Banskobystrický kraj'!R49</f>
        <v>741</v>
      </c>
      <c r="Q33" s="243">
        <f>'Banskobystrický kraj'!S49</f>
        <v>45</v>
      </c>
      <c r="R33" s="244">
        <f>'Banskobystrický kraj'!T49</f>
        <v>68</v>
      </c>
    </row>
    <row r="34" spans="2:19" s="22" customFormat="1" ht="15.75" x14ac:dyDescent="0.25">
      <c r="B34" s="17" t="s">
        <v>100</v>
      </c>
      <c r="C34" s="269">
        <f>'Banskobystrický kraj'!E50</f>
        <v>0.70281124497991965</v>
      </c>
      <c r="D34" s="270">
        <f>'Banskobystrický kraj'!F50</f>
        <v>0.12048192771084337</v>
      </c>
      <c r="E34" s="270">
        <f>'Banskobystrický kraj'!G50</f>
        <v>9.4377510040160636E-2</v>
      </c>
      <c r="F34" s="270">
        <f>'Banskobystrický kraj'!H50</f>
        <v>8.2329317269076344E-2</v>
      </c>
      <c r="G34" s="270">
        <f>'Banskobystrický kraj'!I50</f>
        <v>0.85365853658536583</v>
      </c>
      <c r="H34" s="270">
        <f>'Banskobystrický kraj'!J50</f>
        <v>0.14634146341463417</v>
      </c>
      <c r="I34" s="270"/>
      <c r="J34" s="270">
        <f>'Banskobystrický kraj'!L50</f>
        <v>6.224899598393574E-2</v>
      </c>
      <c r="K34" s="271">
        <f>'Banskobystrický kraj'!M50</f>
        <v>9.6385542168674704E-2</v>
      </c>
      <c r="L34" s="272">
        <f>'Banskobystrický kraj'!N50</f>
        <v>0.70715249662618085</v>
      </c>
      <c r="M34" s="270">
        <f>'Banskobystrický kraj'!O50</f>
        <v>0.11201079622132254</v>
      </c>
      <c r="N34" s="270">
        <f>'Banskobystrický kraj'!P50</f>
        <v>9.8515519568151147E-2</v>
      </c>
      <c r="O34" s="270">
        <f>'Banskobystrický kraj'!Q50</f>
        <v>8.2321187584345465E-2</v>
      </c>
      <c r="P34" s="270"/>
      <c r="Q34" s="270">
        <f>'Banskobystrický kraj'!S50</f>
        <v>6.0728744939271252E-2</v>
      </c>
      <c r="R34" s="271">
        <f>'Banskobystrický kraj'!T50</f>
        <v>9.1767881241565458E-2</v>
      </c>
    </row>
    <row r="35" spans="2:19" s="22" customFormat="1" ht="15.75" x14ac:dyDescent="0.25">
      <c r="B35" s="15" t="s">
        <v>106</v>
      </c>
      <c r="C35" s="246">
        <f>'Bratislavský kraj'!E37</f>
        <v>237</v>
      </c>
      <c r="D35" s="247">
        <f>'Bratislavský kraj'!F37</f>
        <v>32</v>
      </c>
      <c r="E35" s="247">
        <f>'Bratislavský kraj'!G37</f>
        <v>50</v>
      </c>
      <c r="F35" s="247">
        <f>'Bratislavský kraj'!H37</f>
        <v>86</v>
      </c>
      <c r="G35" s="247">
        <f>'Bratislavský kraj'!I37</f>
        <v>81</v>
      </c>
      <c r="H35" s="247">
        <f>'Bratislavský kraj'!J37</f>
        <v>5</v>
      </c>
      <c r="I35" s="247">
        <f>'Bratislavský kraj'!K37</f>
        <v>405</v>
      </c>
      <c r="J35" s="247">
        <f>'Bratislavský kraj'!L37</f>
        <v>73</v>
      </c>
      <c r="K35" s="287">
        <f>'Bratislavský kraj'!M37</f>
        <v>34</v>
      </c>
      <c r="L35" s="246">
        <f>'Bratislavský kraj'!N37</f>
        <v>326</v>
      </c>
      <c r="M35" s="247">
        <f>'Bratislavský kraj'!O37</f>
        <v>37</v>
      </c>
      <c r="N35" s="247">
        <f>'Bratislavský kraj'!P37</f>
        <v>69</v>
      </c>
      <c r="O35" s="247">
        <f>'Bratislavský kraj'!Q37</f>
        <v>135</v>
      </c>
      <c r="P35" s="287">
        <f>'Bratislavský kraj'!R37</f>
        <v>567</v>
      </c>
      <c r="Q35" s="247">
        <f>'Bratislavský kraj'!S37</f>
        <v>114</v>
      </c>
      <c r="R35" s="248">
        <f>'Bratislavský kraj'!T37</f>
        <v>50</v>
      </c>
    </row>
    <row r="36" spans="2:19" s="22" customFormat="1" ht="15.75" x14ac:dyDescent="0.25">
      <c r="B36" s="18" t="s">
        <v>100</v>
      </c>
      <c r="C36" s="273">
        <f>'Bratislavský kraj'!E38</f>
        <v>0.58518518518518514</v>
      </c>
      <c r="D36" s="274">
        <f>'Bratislavský kraj'!F38</f>
        <v>7.9012345679012344E-2</v>
      </c>
      <c r="E36" s="274">
        <f>'Bratislavský kraj'!G38</f>
        <v>0.12345679012345678</v>
      </c>
      <c r="F36" s="274">
        <f>'Bratislavský kraj'!H38</f>
        <v>0.21234567901234574</v>
      </c>
      <c r="G36" s="274">
        <f>'Bratislavský kraj'!I38</f>
        <v>0.94186046511627908</v>
      </c>
      <c r="H36" s="274">
        <f>'Bratislavský kraj'!J38</f>
        <v>5.8139534883720922E-2</v>
      </c>
      <c r="I36" s="274"/>
      <c r="J36" s="274">
        <f>'Bratislavský kraj'!L38</f>
        <v>0.18024691358024691</v>
      </c>
      <c r="K36" s="288">
        <f>'Bratislavský kraj'!M38</f>
        <v>8.3950617283950618E-2</v>
      </c>
      <c r="L36" s="273">
        <f>'Bratislavský kraj'!N38</f>
        <v>0.57495590828924159</v>
      </c>
      <c r="M36" s="274">
        <f>'Bratislavský kraj'!O38</f>
        <v>6.5255731922398585E-2</v>
      </c>
      <c r="N36" s="274">
        <f>'Bratislavský kraj'!P38</f>
        <v>0.60526315789473684</v>
      </c>
      <c r="O36" s="274">
        <f>'Bratislavský kraj'!Q38</f>
        <v>-0.24547479810637701</v>
      </c>
      <c r="P36" s="288"/>
      <c r="Q36" s="274">
        <f>'Bratislavský kraj'!S38</f>
        <v>0.20105820105820105</v>
      </c>
      <c r="R36" s="275">
        <f>'Bratislavský kraj'!T38</f>
        <v>8.8183421516754845E-2</v>
      </c>
      <c r="S36" s="286"/>
    </row>
    <row r="37" spans="2:19" s="22" customFormat="1" ht="15.75" x14ac:dyDescent="0.25">
      <c r="B37" s="15" t="s">
        <v>107</v>
      </c>
      <c r="C37" s="246">
        <f>'Košický kraj'!E45</f>
        <v>336</v>
      </c>
      <c r="D37" s="247">
        <f>'Košický kraj'!F45</f>
        <v>44</v>
      </c>
      <c r="E37" s="247">
        <f>'Košický kraj'!G45</f>
        <v>28</v>
      </c>
      <c r="F37" s="247">
        <f>'Košický kraj'!H45</f>
        <v>50</v>
      </c>
      <c r="G37" s="247">
        <f>'Košický kraj'!I45</f>
        <v>42</v>
      </c>
      <c r="H37" s="247">
        <f>'Košický kraj'!J45</f>
        <v>8</v>
      </c>
      <c r="I37" s="247">
        <f>'Košický kraj'!K45</f>
        <v>458</v>
      </c>
      <c r="J37" s="247">
        <f>'Košický kraj'!L45</f>
        <v>35</v>
      </c>
      <c r="K37" s="248">
        <f>'Košický kraj'!M45</f>
        <v>49</v>
      </c>
      <c r="L37" s="249">
        <f>'Košický kraj'!N45</f>
        <v>522</v>
      </c>
      <c r="M37" s="247">
        <f>'Košický kraj'!O45</f>
        <v>74</v>
      </c>
      <c r="N37" s="247">
        <f>'Košický kraj'!P45</f>
        <v>43</v>
      </c>
      <c r="O37" s="247">
        <f>'Košický kraj'!Q45</f>
        <v>74</v>
      </c>
      <c r="P37" s="247">
        <f>'Košický kraj'!R45</f>
        <v>713</v>
      </c>
      <c r="Q37" s="247">
        <f>'Košický kraj'!S45</f>
        <v>49</v>
      </c>
      <c r="R37" s="248">
        <f>'Košický kraj'!T45</f>
        <v>75</v>
      </c>
    </row>
    <row r="38" spans="2:19" s="22" customFormat="1" ht="15.75" x14ac:dyDescent="0.25">
      <c r="B38" s="18" t="s">
        <v>100</v>
      </c>
      <c r="C38" s="273">
        <f>'Košický kraj'!E46</f>
        <v>0.73362445414847166</v>
      </c>
      <c r="D38" s="274">
        <f>'Košický kraj'!F46</f>
        <v>9.606986899563319E-2</v>
      </c>
      <c r="E38" s="274">
        <f>'Košický kraj'!G46</f>
        <v>6.1135371179039298E-2</v>
      </c>
      <c r="F38" s="274">
        <f>'Košický kraj'!H46</f>
        <v>0.10917030567685584</v>
      </c>
      <c r="G38" s="274">
        <f>'Košický kraj'!I46</f>
        <v>0.84</v>
      </c>
      <c r="H38" s="274">
        <f>'Košický kraj'!J46</f>
        <v>1</v>
      </c>
      <c r="I38" s="274"/>
      <c r="J38" s="274">
        <f>'Košický kraj'!L46</f>
        <v>7.6419213973799124E-2</v>
      </c>
      <c r="K38" s="275">
        <f>'Košický kraj'!M46</f>
        <v>0.10698689956331878</v>
      </c>
      <c r="L38" s="276">
        <f>'Košický kraj'!N46</f>
        <v>0.73211781206171112</v>
      </c>
      <c r="M38" s="274">
        <f>'Košický kraj'!O46</f>
        <v>0.10378681626928471</v>
      </c>
      <c r="N38" s="274">
        <f>'Košický kraj'!P46</f>
        <v>6.0308555399719493E-2</v>
      </c>
      <c r="O38" s="274">
        <f>'Košický kraj'!Q46</f>
        <v>0.10378681626928468</v>
      </c>
      <c r="P38" s="274"/>
      <c r="Q38" s="274">
        <f>'Košický kraj'!S46</f>
        <v>6.8723702664796632E-2</v>
      </c>
      <c r="R38" s="275">
        <f>'Košický kraj'!T46</f>
        <v>0.10518934081346423</v>
      </c>
    </row>
    <row r="39" spans="2:19" s="22" customFormat="1" ht="15.75" x14ac:dyDescent="0.25">
      <c r="B39" s="15" t="s">
        <v>108</v>
      </c>
      <c r="C39" s="246">
        <f>'Nitrianský kraj'!E35</f>
        <v>374</v>
      </c>
      <c r="D39" s="247">
        <f>'Nitrianský kraj'!F35</f>
        <v>49</v>
      </c>
      <c r="E39" s="247">
        <f>'Nitrianský kraj'!G35</f>
        <v>54</v>
      </c>
      <c r="F39" s="247">
        <f>'Nitrianský kraj'!H35</f>
        <v>43</v>
      </c>
      <c r="G39" s="247">
        <f>'Nitrianský kraj'!I35</f>
        <v>40</v>
      </c>
      <c r="H39" s="247">
        <f>'Nitrianský kraj'!J35</f>
        <v>3</v>
      </c>
      <c r="I39" s="247">
        <f>'Nitrianský kraj'!K35</f>
        <v>520</v>
      </c>
      <c r="J39" s="247">
        <f>'Nitrianský kraj'!L35</f>
        <v>34</v>
      </c>
      <c r="K39" s="248">
        <f>'Nitrianský kraj'!M35</f>
        <v>27</v>
      </c>
      <c r="L39" s="249">
        <f>'Nitrianský kraj'!N35</f>
        <v>534</v>
      </c>
      <c r="M39" s="247">
        <f>'Nitrianský kraj'!O35</f>
        <v>65</v>
      </c>
      <c r="N39" s="247">
        <f>'Nitrianský kraj'!P35</f>
        <v>79</v>
      </c>
      <c r="O39" s="247">
        <f>'Nitrianský kraj'!Q35</f>
        <v>69</v>
      </c>
      <c r="P39" s="247">
        <f>'Nitrianský kraj'!R35</f>
        <v>747</v>
      </c>
      <c r="Q39" s="247">
        <f>'Nitrianský kraj'!S35</f>
        <v>55</v>
      </c>
      <c r="R39" s="248">
        <f>'Nitrianský kraj'!T35</f>
        <v>38</v>
      </c>
    </row>
    <row r="40" spans="2:19" s="22" customFormat="1" ht="15.75" x14ac:dyDescent="0.25">
      <c r="B40" s="18" t="s">
        <v>100</v>
      </c>
      <c r="C40" s="273">
        <f>'Nitrianský kraj'!E36</f>
        <v>0.71923076923076923</v>
      </c>
      <c r="D40" s="274">
        <f>'Nitrianský kraj'!F36</f>
        <v>9.4230769230769229E-2</v>
      </c>
      <c r="E40" s="274">
        <f>'Nitrianský kraj'!G36</f>
        <v>0.10384615384615385</v>
      </c>
      <c r="F40" s="274">
        <f>'Nitrianský kraj'!H36</f>
        <v>8.269230769230769E-2</v>
      </c>
      <c r="G40" s="274">
        <f>'Nitrianský kraj'!I36</f>
        <v>0.93023255813953487</v>
      </c>
      <c r="H40" s="274">
        <f>'Nitrianský kraj'!J36</f>
        <v>6.9767441860465129E-2</v>
      </c>
      <c r="I40" s="274"/>
      <c r="J40" s="274">
        <f>'Nitrianský kraj'!L36</f>
        <v>6.5384615384615388E-2</v>
      </c>
      <c r="K40" s="275">
        <f>'Nitrianský kraj'!M36</f>
        <v>5.1923076923076926E-2</v>
      </c>
      <c r="L40" s="276">
        <f>'Nitrianský kraj'!N36</f>
        <v>0.71485943775100402</v>
      </c>
      <c r="M40" s="274">
        <f>'Nitrianský kraj'!O36</f>
        <v>8.7014725568942436E-2</v>
      </c>
      <c r="N40" s="274">
        <f>'Nitrianský kraj'!P36</f>
        <v>0.10575635876840696</v>
      </c>
      <c r="O40" s="274">
        <f>'Nitrianský kraj'!Q36</f>
        <v>9.2369477911646583E-2</v>
      </c>
      <c r="P40" s="274"/>
      <c r="Q40" s="274">
        <f>'Nitrianský kraj'!S36</f>
        <v>7.3627844712182061E-2</v>
      </c>
      <c r="R40" s="275">
        <f>'Nitrianský kraj'!T36</f>
        <v>5.0870147255689425E-2</v>
      </c>
    </row>
    <row r="41" spans="2:19" s="22" customFormat="1" ht="15.75" x14ac:dyDescent="0.25">
      <c r="B41" s="15" t="s">
        <v>109</v>
      </c>
      <c r="C41" s="246">
        <f>'Prešovský kraj'!E53</f>
        <v>333</v>
      </c>
      <c r="D41" s="247">
        <f>'Prešovský kraj'!F53</f>
        <v>57</v>
      </c>
      <c r="E41" s="247">
        <f>'Prešovský kraj'!G53</f>
        <v>25</v>
      </c>
      <c r="F41" s="247">
        <f>'Prešovský kraj'!H53</f>
        <v>50</v>
      </c>
      <c r="G41" s="247">
        <f>'Prešovský kraj'!I53</f>
        <v>45</v>
      </c>
      <c r="H41" s="247">
        <f>'Prešovský kraj'!J53</f>
        <v>5</v>
      </c>
      <c r="I41" s="247">
        <f>'Prešovský kraj'!K53</f>
        <v>465</v>
      </c>
      <c r="J41" s="247">
        <f>'Prešovský kraj'!L53</f>
        <v>33</v>
      </c>
      <c r="K41" s="248">
        <f>'Prešovský kraj'!M53</f>
        <v>36</v>
      </c>
      <c r="L41" s="249">
        <f>'Prešovský kraj'!N53</f>
        <v>540</v>
      </c>
      <c r="M41" s="247">
        <f>'Prešovský kraj'!O53</f>
        <v>87</v>
      </c>
      <c r="N41" s="247">
        <f>'Prešovský kraj'!P53</f>
        <v>40</v>
      </c>
      <c r="O41" s="247">
        <f>'Prešovský kraj'!Q53</f>
        <v>76</v>
      </c>
      <c r="P41" s="247">
        <f>'Prešovský kraj'!R53</f>
        <v>743</v>
      </c>
      <c r="Q41" s="247">
        <f>'Prešovský kraj'!S53</f>
        <v>52</v>
      </c>
      <c r="R41" s="248">
        <f>'Prešovský kraj'!T53</f>
        <v>50</v>
      </c>
    </row>
    <row r="42" spans="2:19" s="22" customFormat="1" ht="15.75" x14ac:dyDescent="0.25">
      <c r="B42" s="18" t="s">
        <v>100</v>
      </c>
      <c r="C42" s="273">
        <f>'Prešovský kraj'!E54</f>
        <v>0.71612903225806457</v>
      </c>
      <c r="D42" s="274">
        <f>'Prešovský kraj'!F54</f>
        <v>0.12258064516129032</v>
      </c>
      <c r="E42" s="274">
        <f>'Prešovský kraj'!G54</f>
        <v>5.3763440860215055E-2</v>
      </c>
      <c r="F42" s="274">
        <f>'Prešovský kraj'!H54</f>
        <v>0.10752688172043007</v>
      </c>
      <c r="G42" s="274">
        <f>'Prešovský kraj'!I54</f>
        <v>0.9</v>
      </c>
      <c r="H42" s="274">
        <f>'Prešovský kraj'!J54</f>
        <v>9.9999999999999978E-2</v>
      </c>
      <c r="I42" s="274"/>
      <c r="J42" s="274">
        <f>'Prešovský kraj'!L54</f>
        <v>7.0967741935483872E-2</v>
      </c>
      <c r="K42" s="275">
        <f>'Prešovský kraj'!M54</f>
        <v>7.7419354838709681E-2</v>
      </c>
      <c r="L42" s="276">
        <f>'Prešovský kraj'!N54</f>
        <v>0.72678331090174964</v>
      </c>
      <c r="M42" s="274">
        <f>'Prešovský kraj'!O54</f>
        <v>0.11709286675639301</v>
      </c>
      <c r="N42" s="274">
        <f>'Prešovský kraj'!P54</f>
        <v>5.3835800807537013E-2</v>
      </c>
      <c r="O42" s="274">
        <f>'Prešovský kraj'!Q54</f>
        <v>0.10228802153432033</v>
      </c>
      <c r="P42" s="274"/>
      <c r="Q42" s="274">
        <f>'Prešovský kraj'!S54</f>
        <v>6.9986541049798109E-2</v>
      </c>
      <c r="R42" s="275">
        <f>'Prešovský kraj'!T54</f>
        <v>6.7294751009421269E-2</v>
      </c>
    </row>
    <row r="43" spans="2:19" s="22" customFormat="1" ht="15.75" x14ac:dyDescent="0.25">
      <c r="B43" s="15" t="s">
        <v>110</v>
      </c>
      <c r="C43" s="246">
        <f>'Trenčianský kraj'!E43</f>
        <v>322</v>
      </c>
      <c r="D43" s="247">
        <f>'Trenčianský kraj'!F43</f>
        <v>54</v>
      </c>
      <c r="E43" s="247">
        <f>'Trenčianský kraj'!G43</f>
        <v>41</v>
      </c>
      <c r="F43" s="247">
        <f>'Trenčianský kraj'!H43</f>
        <v>76</v>
      </c>
      <c r="G43" s="247">
        <f>'Trenčianský kraj'!I43</f>
        <v>72</v>
      </c>
      <c r="H43" s="247">
        <f>'Trenčianský kraj'!J43</f>
        <v>4</v>
      </c>
      <c r="I43" s="247">
        <f>'Trenčianský kraj'!K43</f>
        <v>493</v>
      </c>
      <c r="J43" s="247">
        <f>'Trenčianský kraj'!L43</f>
        <v>52</v>
      </c>
      <c r="K43" s="248">
        <f>'Trenčianský kraj'!M43</f>
        <v>66</v>
      </c>
      <c r="L43" s="249">
        <f>'Trenčianský kraj'!N43</f>
        <v>464</v>
      </c>
      <c r="M43" s="247">
        <f>'Trenčianský kraj'!O43</f>
        <v>68</v>
      </c>
      <c r="N43" s="247">
        <f>'Trenčianský kraj'!P43</f>
        <v>61</v>
      </c>
      <c r="O43" s="247">
        <f>'Trenčianský kraj'!Q43</f>
        <v>118</v>
      </c>
      <c r="P43" s="247">
        <f>'Trenčianský kraj'!R43</f>
        <v>711</v>
      </c>
      <c r="Q43" s="247">
        <f>'Trenčianský kraj'!S43</f>
        <v>78</v>
      </c>
      <c r="R43" s="248">
        <f>'Trenčianský kraj'!T43</f>
        <v>98</v>
      </c>
    </row>
    <row r="44" spans="2:19" s="22" customFormat="1" ht="15.75" x14ac:dyDescent="0.25">
      <c r="B44" s="18" t="s">
        <v>100</v>
      </c>
      <c r="C44" s="273">
        <f>'Trenčianský kraj'!E44</f>
        <v>0.65314401622718055</v>
      </c>
      <c r="D44" s="274">
        <f>'Trenčianský kraj'!F44</f>
        <v>0.10953346855983773</v>
      </c>
      <c r="E44" s="274">
        <f>'Trenčianský kraj'!G44</f>
        <v>8.3164300202839755E-2</v>
      </c>
      <c r="F44" s="274">
        <f>'Trenčianský kraj'!H44</f>
        <v>0.15415821501014199</v>
      </c>
      <c r="G44" s="274">
        <f>'Trenčianský kraj'!I44</f>
        <v>0.94736842105263153</v>
      </c>
      <c r="H44" s="274">
        <f>'Trenčianský kraj'!J44</f>
        <v>5.2631578947368474E-2</v>
      </c>
      <c r="I44" s="274"/>
      <c r="J44" s="274">
        <f>'Trenčianský kraj'!L44</f>
        <v>0.10547667342799188</v>
      </c>
      <c r="K44" s="275">
        <f>'Trenčianský kraj'!M44</f>
        <v>0.13387423935091278</v>
      </c>
      <c r="L44" s="276">
        <f>'Trenčianský kraj'!N44</f>
        <v>0.65260196905766521</v>
      </c>
      <c r="M44" s="274">
        <f>'Trenčianský kraj'!O44</f>
        <v>9.5639943741209557E-2</v>
      </c>
      <c r="N44" s="274">
        <f>'Trenčianský kraj'!P44</f>
        <v>8.5794655414908577E-2</v>
      </c>
      <c r="O44" s="274">
        <f>'Trenčianský kraj'!Q44</f>
        <v>0.16596343178621667</v>
      </c>
      <c r="P44" s="274"/>
      <c r="Q44" s="274">
        <f>'Trenčianský kraj'!S44</f>
        <v>0.10970464135021098</v>
      </c>
      <c r="R44" s="275">
        <f>'Trenčianský kraj'!T44</f>
        <v>0.13783403656821377</v>
      </c>
    </row>
    <row r="45" spans="2:19" s="22" customFormat="1" ht="15.75" x14ac:dyDescent="0.25">
      <c r="B45" s="15" t="s">
        <v>111</v>
      </c>
      <c r="C45" s="246">
        <f>'Trnavský kraj'!E35</f>
        <v>276</v>
      </c>
      <c r="D45" s="247">
        <f>'Trnavský kraj'!F35</f>
        <v>41</v>
      </c>
      <c r="E45" s="247">
        <f>'Trnavský kraj'!G35</f>
        <v>34</v>
      </c>
      <c r="F45" s="247">
        <f>'Trnavský kraj'!H35</f>
        <v>40</v>
      </c>
      <c r="G45" s="247">
        <f>'Trnavský kraj'!I35</f>
        <v>38</v>
      </c>
      <c r="H45" s="247">
        <f>'Trnavský kraj'!J35</f>
        <v>2</v>
      </c>
      <c r="I45" s="247">
        <f>'Trnavský kraj'!K35</f>
        <v>391</v>
      </c>
      <c r="J45" s="247">
        <f>'Trnavský kraj'!L35</f>
        <v>30</v>
      </c>
      <c r="K45" s="248">
        <f>'Trnavský kraj'!M35</f>
        <v>34</v>
      </c>
      <c r="L45" s="249">
        <f>'Trnavský kraj'!N35</f>
        <v>366</v>
      </c>
      <c r="M45" s="247">
        <f>'Trnavský kraj'!O35</f>
        <v>50</v>
      </c>
      <c r="N45" s="247">
        <f>'Trnavský kraj'!P35</f>
        <v>48</v>
      </c>
      <c r="O45" s="247">
        <f>'Trnavský kraj'!Q35</f>
        <v>55</v>
      </c>
      <c r="P45" s="247">
        <f>'Trnavský kraj'!R35</f>
        <v>519</v>
      </c>
      <c r="Q45" s="247">
        <f>'Trnavský kraj'!S35</f>
        <v>42</v>
      </c>
      <c r="R45" s="248">
        <f>'Trnavský kraj'!T35</f>
        <v>48</v>
      </c>
    </row>
    <row r="46" spans="2:19" s="22" customFormat="1" ht="15.75" x14ac:dyDescent="0.25">
      <c r="B46" s="19" t="s">
        <v>100</v>
      </c>
      <c r="C46" s="273">
        <f>'Trnavský kraj'!E36</f>
        <v>0.70588235294117652</v>
      </c>
      <c r="D46" s="274">
        <f>'Trnavský kraj'!F36</f>
        <v>0.10485933503836317</v>
      </c>
      <c r="E46" s="274">
        <f>'Trnavský kraj'!G36</f>
        <v>8.6956521739130432E-2</v>
      </c>
      <c r="F46" s="274">
        <f>'Trnavský kraj'!H36</f>
        <v>0.10230179028132988</v>
      </c>
      <c r="G46" s="274">
        <f>'Trnavský kraj'!I36</f>
        <v>0.95</v>
      </c>
      <c r="H46" s="274">
        <f>'Trnavský kraj'!J36</f>
        <v>5.0000000000000044E-2</v>
      </c>
      <c r="I46" s="274"/>
      <c r="J46" s="274">
        <f>'Trnavský kraj'!L36</f>
        <v>7.6726342710997444E-2</v>
      </c>
      <c r="K46" s="275">
        <f>'Trnavský kraj'!M36</f>
        <v>8.6956521739130432E-2</v>
      </c>
      <c r="L46" s="276">
        <f>'Trnavský kraj'!N36</f>
        <v>0.7052023121387283</v>
      </c>
      <c r="M46" s="274">
        <f>'Trnavský kraj'!O36</f>
        <v>9.6339113680154145E-2</v>
      </c>
      <c r="N46" s="274">
        <f>'Trnavský kraj'!P36</f>
        <v>9.2485549132947972E-2</v>
      </c>
      <c r="O46" s="274">
        <f>'Trnavský kraj'!Q36</f>
        <v>0.10597302504816959</v>
      </c>
      <c r="P46" s="274"/>
      <c r="Q46" s="274">
        <f>'Trnavský kraj'!S36</f>
        <v>8.0924855491329481E-2</v>
      </c>
      <c r="R46" s="275">
        <f>'Trnavský kraj'!T36</f>
        <v>9.2485549132947972E-2</v>
      </c>
    </row>
    <row r="47" spans="2:19" s="22" customFormat="1" ht="15.75" x14ac:dyDescent="0.25">
      <c r="B47" s="16" t="s">
        <v>112</v>
      </c>
      <c r="C47" s="246">
        <f>'Žilinský kraj'!E45</f>
        <v>340</v>
      </c>
      <c r="D47" s="247">
        <f>'Žilinský kraj'!F45</f>
        <v>51</v>
      </c>
      <c r="E47" s="247">
        <f>'Žilinský kraj'!G45</f>
        <v>36</v>
      </c>
      <c r="F47" s="247">
        <f>'Žilinský kraj'!H45</f>
        <v>66</v>
      </c>
      <c r="G47" s="247">
        <f>'Žilinský kraj'!I45</f>
        <v>59</v>
      </c>
      <c r="H47" s="247">
        <f>'Žilinský kraj'!J45</f>
        <v>7</v>
      </c>
      <c r="I47" s="247">
        <f>'Žilinský kraj'!K45</f>
        <v>493</v>
      </c>
      <c r="J47" s="247">
        <f>'Žilinský kraj'!L45</f>
        <v>51</v>
      </c>
      <c r="K47" s="248">
        <f>'Žilinský kraj'!M45</f>
        <v>46</v>
      </c>
      <c r="L47" s="249">
        <f>'Žilinský kraj'!N45</f>
        <v>500</v>
      </c>
      <c r="M47" s="247">
        <f>'Žilinský kraj'!O45</f>
        <v>77</v>
      </c>
      <c r="N47" s="247">
        <f>'Žilinský kraj'!P45</f>
        <v>55</v>
      </c>
      <c r="O47" s="247">
        <f>'Žilinský kraj'!Q45</f>
        <v>104</v>
      </c>
      <c r="P47" s="247">
        <f>'Žilinský kraj'!R45</f>
        <v>736</v>
      </c>
      <c r="Q47" s="247">
        <f>'Žilinský kraj'!S45</f>
        <v>81</v>
      </c>
      <c r="R47" s="248">
        <f>'Žilinský kraj'!T45</f>
        <v>68</v>
      </c>
    </row>
    <row r="48" spans="2:19" s="22" customFormat="1" ht="16.5" thickBot="1" x14ac:dyDescent="0.3">
      <c r="B48" s="20" t="s">
        <v>100</v>
      </c>
      <c r="C48" s="282">
        <f>'Žilinský kraj'!E46</f>
        <v>0.68965517241379315</v>
      </c>
      <c r="D48" s="283">
        <f>'Žilinský kraj'!F46</f>
        <v>0.10344827586206896</v>
      </c>
      <c r="E48" s="283">
        <f>'Žilinský kraj'!G46</f>
        <v>7.3022312373225151E-2</v>
      </c>
      <c r="F48" s="283">
        <f>'Žilinský kraj'!H46</f>
        <v>0.13387423935091275</v>
      </c>
      <c r="G48" s="283">
        <f>'Žilinský kraj'!I46</f>
        <v>0.89393939393939392</v>
      </c>
      <c r="H48" s="283">
        <f>'Žilinský kraj'!J46</f>
        <v>0.10606060606060608</v>
      </c>
      <c r="I48" s="283"/>
      <c r="J48" s="283">
        <f>'Žilinský kraj'!L46</f>
        <v>0.10344827586206896</v>
      </c>
      <c r="K48" s="284">
        <f>'Žilinský kraj'!M46</f>
        <v>9.330628803245436E-2</v>
      </c>
      <c r="L48" s="285">
        <f>'Žilinský kraj'!N46</f>
        <v>0.67934782608695654</v>
      </c>
      <c r="M48" s="283">
        <f>'Žilinský kraj'!O46</f>
        <v>0.10461956521739131</v>
      </c>
      <c r="N48" s="283">
        <f>'Žilinský kraj'!P46</f>
        <v>7.4728260869565216E-2</v>
      </c>
      <c r="O48" s="283">
        <f>'Žilinský kraj'!Q46</f>
        <v>0.14130434782608695</v>
      </c>
      <c r="P48" s="283"/>
      <c r="Q48" s="283">
        <f>'Žilinský kraj'!S46</f>
        <v>0.11005434782608696</v>
      </c>
      <c r="R48" s="284">
        <f>'Žilinský kraj'!T46</f>
        <v>9.2391304347826081E-2</v>
      </c>
    </row>
    <row r="49" spans="2:18" s="22" customFormat="1" ht="16.5" thickBot="1" x14ac:dyDescent="0.3">
      <c r="B49" s="21" t="s">
        <v>113</v>
      </c>
      <c r="C49" s="289">
        <f>C33+C35+C37+C39+C41+C43+C45+C47</f>
        <v>2568</v>
      </c>
      <c r="D49" s="290">
        <f t="shared" ref="D49:R49" si="4">D33+D35+D37+D39+D41+D43+D45+D47</f>
        <v>388</v>
      </c>
      <c r="E49" s="290">
        <f t="shared" ref="E49" si="5">E33+E35+E37+E39+E41+E43+E45+E47</f>
        <v>315</v>
      </c>
      <c r="F49" s="290">
        <f t="shared" si="4"/>
        <v>452</v>
      </c>
      <c r="G49" s="290">
        <f t="shared" si="4"/>
        <v>412</v>
      </c>
      <c r="H49" s="290">
        <f t="shared" si="4"/>
        <v>40</v>
      </c>
      <c r="I49" s="290">
        <f t="shared" si="4"/>
        <v>3723</v>
      </c>
      <c r="J49" s="290">
        <f t="shared" si="4"/>
        <v>339</v>
      </c>
      <c r="K49" s="291">
        <f t="shared" si="4"/>
        <v>340</v>
      </c>
      <c r="L49" s="292">
        <f t="shared" si="4"/>
        <v>3776</v>
      </c>
      <c r="M49" s="290">
        <f t="shared" si="4"/>
        <v>541</v>
      </c>
      <c r="N49" s="290">
        <f t="shared" ref="N49" si="6">N33+N35+N37+N39+N41+N43+N45+N47</f>
        <v>468</v>
      </c>
      <c r="O49" s="290">
        <f t="shared" si="4"/>
        <v>692</v>
      </c>
      <c r="P49" s="290">
        <f t="shared" si="4"/>
        <v>5477</v>
      </c>
      <c r="Q49" s="290">
        <f t="shared" si="4"/>
        <v>516</v>
      </c>
      <c r="R49" s="291">
        <f t="shared" si="4"/>
        <v>495</v>
      </c>
    </row>
    <row r="50" spans="2:18" s="22" customFormat="1" ht="15.75" thickBot="1" x14ac:dyDescent="0.3">
      <c r="B50" s="254" t="s">
        <v>100</v>
      </c>
      <c r="C50" s="310">
        <f>IF(ISERROR(C49/($C49+$D49+$E49+$F49)),0,(C49/($C49+$D49+$E49+$F49)))</f>
        <v>0.68976631748589845</v>
      </c>
      <c r="D50" s="311">
        <f t="shared" ref="D50" si="7">IF(ISERROR(D49/($C49+$D49+$E49+$F49)),0,(D49/($C49+$D49+$E49+$F49)))</f>
        <v>0.10421702927746442</v>
      </c>
      <c r="E50" s="311">
        <f t="shared" ref="E50" si="8">IF(ISERROR(E49/($C49+$D49+$E49+$F49)),0,(E49/($C49+$D49+$E49+$F49)))</f>
        <v>8.4609186140209514E-2</v>
      </c>
      <c r="F50" s="265">
        <f>IF(1-C50-D50-E50=1,IF(F49=0,0,1),1-C50-D50-E50)</f>
        <v>0.12140746709642763</v>
      </c>
      <c r="G50" s="265">
        <f>IF(ISERROR(G49/F49),0,G49/F49)</f>
        <v>0.91150442477876104</v>
      </c>
      <c r="H50" s="265">
        <f>IF(1-G50=1,IF(H49=0,0,1),1-G50)</f>
        <v>8.8495575221238965E-2</v>
      </c>
      <c r="I50" s="265"/>
      <c r="J50" s="265">
        <f>IF(ISERROR(J49/I49),0,(J49/I49))</f>
        <v>9.1055600322320712E-2</v>
      </c>
      <c r="K50" s="266">
        <f>IF(ISERROR(K49/I49),0,(K49/I49))</f>
        <v>9.1324200913242004E-2</v>
      </c>
      <c r="L50" s="263">
        <f>IF(ISERROR(L49/P49),0,(L49/P49))</f>
        <v>0.68942851926236992</v>
      </c>
      <c r="M50" s="265">
        <f>IF(ISERROR(M49/P49),0,(M49/P49))</f>
        <v>9.8776702574402048E-2</v>
      </c>
      <c r="N50" s="265">
        <f>IF(ISERROR(N49/Q49),0,(N49/Q49))</f>
        <v>0.90697674418604646</v>
      </c>
      <c r="O50" s="265">
        <f>IF(1-L50-M50-N50=1,IF(O49=0,0,1),1-L50-M50-N50)</f>
        <v>-0.69518196602281845</v>
      </c>
      <c r="P50" s="265"/>
      <c r="Q50" s="265">
        <f>IF(ISERROR(Q49/P49),0,(Q49/P49))</f>
        <v>9.421215994157385E-2</v>
      </c>
      <c r="R50" s="267">
        <f>IF(ISERROR(R49/P49),0,(R49/P49))</f>
        <v>9.0377944129998181E-2</v>
      </c>
    </row>
  </sheetData>
  <sheetProtection formatCells="0" formatColumns="0" formatRows="0" insertColumns="0" insertRows="0" insertHyperlinks="0" deleteColumns="0" deleteRows="0" sort="0" autoFilter="0" pivotTables="0"/>
  <mergeCells count="33">
    <mergeCell ref="O30:O31"/>
    <mergeCell ref="N5:N6"/>
    <mergeCell ref="Q30:R30"/>
    <mergeCell ref="Q5:R5"/>
    <mergeCell ref="P30:P31"/>
    <mergeCell ref="L4:R4"/>
    <mergeCell ref="C5:C6"/>
    <mergeCell ref="D5:D6"/>
    <mergeCell ref="F5:F6"/>
    <mergeCell ref="I5:I6"/>
    <mergeCell ref="J5:K5"/>
    <mergeCell ref="L5:L6"/>
    <mergeCell ref="M5:M6"/>
    <mergeCell ref="O5:O6"/>
    <mergeCell ref="P5:P6"/>
    <mergeCell ref="E5:E6"/>
    <mergeCell ref="G5:H5"/>
    <mergeCell ref="E30:E31"/>
    <mergeCell ref="N30:N31"/>
    <mergeCell ref="B2:I2"/>
    <mergeCell ref="B29:B32"/>
    <mergeCell ref="C29:K29"/>
    <mergeCell ref="L29:R29"/>
    <mergeCell ref="C30:C31"/>
    <mergeCell ref="D30:D31"/>
    <mergeCell ref="F30:F31"/>
    <mergeCell ref="G30:H30"/>
    <mergeCell ref="I30:I31"/>
    <mergeCell ref="J30:K30"/>
    <mergeCell ref="L30:L31"/>
    <mergeCell ref="M30:M31"/>
    <mergeCell ref="B4:B7"/>
    <mergeCell ref="C4:K4"/>
  </mergeCells>
  <printOptions horizontalCentered="1"/>
  <pageMargins left="0" right="0.19685039370078741" top="0.39370078740157483" bottom="0.39370078740157483" header="0" footer="0"/>
  <pageSetup paperSize="9" scale="76" fitToHeight="0" orientation="landscape" r:id="rId1"/>
  <rowBreaks count="1" manualBreakCount="1">
    <brk id="25" min="1" max="1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10</vt:i4>
      </vt:variant>
      <vt:variant>
        <vt:lpstr>Pomenované rozsahy</vt:lpstr>
      </vt:variant>
      <vt:variant>
        <vt:i4>11</vt:i4>
      </vt:variant>
    </vt:vector>
  </HeadingPairs>
  <TitlesOfParts>
    <vt:vector size="21" baseType="lpstr">
      <vt:lpstr>Banskobystrický kraj</vt:lpstr>
      <vt:lpstr>Bratislavský kraj</vt:lpstr>
      <vt:lpstr>Košický kraj</vt:lpstr>
      <vt:lpstr>Nitrianský kraj</vt:lpstr>
      <vt:lpstr>Prešovský kraj</vt:lpstr>
      <vt:lpstr>Trenčianský kraj</vt:lpstr>
      <vt:lpstr>Trnavský kraj</vt:lpstr>
      <vt:lpstr>Žilinský kraj</vt:lpstr>
      <vt:lpstr>SR</vt:lpstr>
      <vt:lpstr>Vysvetlivky</vt:lpstr>
      <vt:lpstr>Vysvetlivky!_GoBack</vt:lpstr>
      <vt:lpstr>'Banskobystrický kraj'!Oblasť_tlače</vt:lpstr>
      <vt:lpstr>'Bratislavský kraj'!Oblasť_tlače</vt:lpstr>
      <vt:lpstr>'Košický kraj'!Oblasť_tlače</vt:lpstr>
      <vt:lpstr>'Nitrianský kraj'!Oblasť_tlače</vt:lpstr>
      <vt:lpstr>'Prešovský kraj'!Oblasť_tlače</vt:lpstr>
      <vt:lpstr>SR!Oblasť_tlače</vt:lpstr>
      <vt:lpstr>'Trenčianský kraj'!Oblasť_tlače</vt:lpstr>
      <vt:lpstr>'Trnavský kraj'!Oblasť_tlače</vt:lpstr>
      <vt:lpstr>Vysvetlivky!Oblasť_tlače</vt:lpstr>
      <vt:lpstr>'Žilinský kraj'!Oblasť_tlače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Predbežné opatrenia</dc:title>
  <dc:subject>Office 2007 XLSX Test Document</dc:subject>
  <dc:creator>Habuštová Alena</dc:creator>
  <cp:keywords>Sledovanie počtu rozhodnutí - OSPOD</cp:keywords>
  <dc:description>Odbor sociálnoprávnej ochrany detí a sociálnej kurately</dc:description>
  <cp:lastModifiedBy>Hrčková Jana</cp:lastModifiedBy>
  <cp:lastPrinted>2023-05-12T12:09:54Z</cp:lastPrinted>
  <dcterms:created xsi:type="dcterms:W3CDTF">2013-01-30T15:41:45Z</dcterms:created>
  <dcterms:modified xsi:type="dcterms:W3CDTF">2024-08-12T12:06:22Z</dcterms:modified>
  <cp:category>Odbor metodiky IS</cp:category>
</cp:coreProperties>
</file>