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C:\DECKO\Ustredie\KIDS\2023\Testovanie\SD\spoločná_osobná_starostlivosť\"/>
    </mc:Choice>
  </mc:AlternateContent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kraj'!$B$2:$T$50</definedName>
    <definedName localSheetId="1" name="_xlnm.Print_Area">'Bratislavský kraj'!$B$2:$T$38</definedName>
    <definedName localSheetId="2" name="_xlnm.Print_Area">'Košický kraj'!$B$2:$T$46</definedName>
    <definedName localSheetId="3" name="_xlnm.Print_Area">'Nitrianský kraj'!$B$2:$T$36</definedName>
    <definedName localSheetId="4" name="_xlnm.Print_Area">'Prešovský kraj'!$B$2:$T$54</definedName>
    <definedName localSheetId="8" name="_xlnm.Print_Area">SR!$B$2:$R$50</definedName>
    <definedName localSheetId="5" name="_xlnm.Print_Area">'Trenčianský kraj'!$B$2:$T$44</definedName>
    <definedName localSheetId="6" name="_xlnm.Print_Area">'Trnavský kraj'!$B$2:$T$36</definedName>
    <definedName localSheetId="9" name="_xlnm.Print_Area">Vysvetlivky!$A$1:$A$8</definedName>
    <definedName localSheetId="7" name="_xlnm.Print_Area">'Žilinský kraj'!$B$2:$T$46</definedName>
  </definedNames>
  <calcPr calcId="152511"/>
</workbook>
</file>

<file path=xl/sharedStrings.xml><?xml version="1.0" encoding="utf-8"?>
<sst xmlns="http://schemas.openxmlformats.org/spreadsheetml/2006/main" count="1155" uniqueCount="151">
  <si>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</si>
  <si>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</si>
  <si>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</si>
  <si>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</si>
  <si>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</si>
  <si>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</si>
  <si>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</si>
  <si>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</si>
  <si>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</si>
  <si>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</si>
  <si>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</si>
  <si>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</si>
  <si>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</si>
  <si>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</si>
  <si>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</si>
  <si>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</si>
  <si>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</si>
  <si>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</si>
  <si>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</si>
  <si>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</si>
  <si>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</si>
  <si>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</si>
  <si>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</si>
  <si>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</si>
  <si>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</si>
  <si>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</si>
  <si>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</si>
  <si>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</si>
  <si>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</si>
  <si>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</si>
  <si>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</si>
  <si>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</si>
  <si>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</si>
  <si>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</si>
  <si>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</si>
  <si>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</si>
  <si>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</si>
  <si>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</si>
  <si>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</si>
  <si>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</si>
  <si>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</si>
  <si>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</si>
  <si>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</si>
  <si>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</si>
  <si>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</si>
  <si>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</si>
  <si>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</si>
  <si>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</si>
  <si>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</si>
  <si>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</si>
  <si>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</si>
  <si>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</si>
  <si>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</si>
  <si>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</si>
  <si>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</si>
  <si>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</si>
  <si>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</si>
  <si>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</si>
  <si>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</si>
  <si>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</si>
  <si>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</si>
  <si>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</si>
  <si>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</si>
  <si>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</si>
  <si>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</si>
  <si>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</si>
  <si>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</si>
  <si>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</si>
  <si>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</si>
  <si>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</si>
  <si>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</si>
  <si>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</si>
  <si>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</si>
  <si>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</si>
  <si>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</si>
  <si>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</si>
  <si>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</si>
  <si>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</si>
  <si>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</si>
  <si>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</si>
  <si>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</si>
  <si>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</si>
  <si>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</si>
  <si>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</si>
  <si>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</si>
  <si>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</si>
  <si>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</si>
  <si>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</si>
  <si>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</si>
  <si>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</si>
  <si>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</si>
  <si>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</si>
  <si>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</si>
  <si>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</si>
  <si>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</si>
  <si>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</si>
  <si>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</si>
  <si>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</si>
  <si>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</si>
  <si>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</si>
  <si>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</si>
  <si>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</si>
  <si>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</si>
  <si>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</si>
  <si>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</si>
  <si>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</si>
  <si>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</si>
  <si>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</si>
  <si>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</si>
  <si>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</si>
  <si>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</si>
  <si>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</si>
  <si>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</si>
  <si>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</si>
  <si>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</si>
  <si>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</si>
  <si>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</si>
  <si>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</si>
  <si>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</si>
  <si>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</si>
  <si>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</si>
  <si>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</si>
  <si>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</si>
  <si>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</si>
  <si>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</si>
  <si>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</si>
  <si>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</si>
  <si>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</si>
  <si>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</si>
  <si>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</si>
  <si>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</si>
  <si>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</si>
  <si>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</si>
  <si>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</si>
  <si>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</si>
  <si>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t>do spoločnej OS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</si>
  <si>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</si>
  <si>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</si>
  <si>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</si>
  <si>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</si>
  <si>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</si>
  <si>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</t>
  </si>
  <si>
    <t>Počet detí a právoplatných rozhodnutí o zverení do starostlivosti rodičov od zač. roka</t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</si>
  <si>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</si>
  <si>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</si>
  <si>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</si>
  <si>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</si>
  <si>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</si>
  <si>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August 2024</t>
  </si>
  <si>
    <t>12.09.2024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</si>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</sst>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88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82" fillId="5" fontId="12" numFmtId="0" xfId="1">
      <alignment horizontal="center" vertical="center"/>
    </xf>
    <xf applyAlignment="1" applyBorder="1" applyFill="1" applyFont="1" borderId="163" fillId="5" fontId="12" numFmtId="0" xfId="1">
      <alignment horizontal="center" vertical="center"/>
    </xf>
    <xf applyAlignment="1" applyBorder="1" applyFill="1" applyFont="1" applyNumberFormat="1" borderId="36" fillId="5" fontId="5" numFmtId="10" xfId="0">
      <alignment horizontal="center" vertical="center"/>
    </xf>
    <xf applyAlignment="1" applyBorder="1" applyFill="1" applyFont="1" applyNumberFormat="1" borderId="37" fillId="5" fontId="5" numFmtId="10" xfId="0">
      <alignment horizontal="center" vertical="center"/>
    </xf>
    <xf applyAlignment="1" applyBorder="1" applyFill="1" applyFont="1" borderId="119" fillId="7" fontId="10" numFmtId="0" xfId="1">
      <alignment horizontal="center" vertical="center" wrapText="1"/>
    </xf>
    <xf applyAlignment="1" applyBorder="1" applyFill="1" applyFont="1" borderId="78" fillId="7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</cellXfs>
  <cellStyles count="4">
    <cellStyle name="Normálna 2" xfId="1"/>
    <cellStyle name="Normálna 2 2" xfId="3"/>
    <cellStyle name="Normálna 3" xfId="2"/>
    <cellStyle builtinId="0" name="Normálne" xf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1:T50"/>
  <sheetViews>
    <sheetView workbookViewId="0" zoomScaleNormal="100" tabSelected="false">
      <selection activeCell="C8" sqref="C8"/>
    </sheetView>
  </sheetViews>
  <sheetFormatPr defaultColWidth="9.109375" defaultRowHeight="14.4" x14ac:dyDescent="0.3"/>
  <cols>
    <col min="1" max="1" customWidth="true" style="11" width="5.109375" collapsed="false"/>
    <col min="2" max="2" customWidth="true" style="11" width="21.88671875" collapsed="false"/>
    <col min="3" max="4" customWidth="true" style="11" width="8.0" collapsed="false"/>
    <col min="5" max="5" customWidth="true" style="11" width="11.6640625" collapsed="false"/>
    <col min="6" max="6" customWidth="true" style="11" width="8.0" collapsed="false"/>
    <col min="7" max="7" customWidth="true" style="11" width="8.6640625" collapsed="false"/>
    <col min="8" max="8" customWidth="true" style="11" width="11.77734375" collapsed="false"/>
    <col min="9" max="9" customWidth="true" style="11" width="6.44140625" collapsed="false"/>
    <col min="10" max="10" customWidth="true" style="11" width="15.88671875" collapsed="false"/>
    <col min="11" max="11" customWidth="true" style="11" width="14.88671875" collapsed="false"/>
    <col min="12" max="13" customWidth="true" style="11" width="8.0" collapsed="false"/>
    <col min="14" max="14" customWidth="true" style="11" width="11.6640625" collapsed="false"/>
    <col min="15" max="15" customWidth="true" style="11" width="8.0" collapsed="false"/>
    <col min="16" max="16" customWidth="true" style="11" width="6.0" collapsed="false"/>
    <col min="17" max="17" customWidth="true" style="11" width="15.109375" collapsed="false"/>
    <col min="18" max="18" customWidth="true" style="11" width="15.5546875" collapsed="false"/>
    <col min="19" max="16384" style="11" width="9.109375" collapsed="false"/>
  </cols>
  <sheetData>
    <row customFormat="1" ht="15" r="1" s="22" spans="2:18" thickBot="1" x14ac:dyDescent="0.35"/>
    <row customFormat="1" customHeight="1" ht="27" r="2" s="22" spans="2:18" thickBot="1" x14ac:dyDescent="0.35">
      <c r="B2" s="320" t="s">
        <v>143</v>
      </c>
      <c r="C2" s="321"/>
      <c r="D2" s="321"/>
      <c r="E2" s="321"/>
      <c r="F2" s="321"/>
      <c r="G2" s="321"/>
      <c r="H2" s="321"/>
      <c r="I2" s="321"/>
      <c r="J2" s="23" t="s">
        <v>148</v>
      </c>
      <c r="K2" s="23"/>
      <c r="L2" s="23"/>
      <c r="M2" s="23"/>
      <c r="N2" s="23"/>
      <c r="O2" s="25"/>
      <c r="P2" s="25" t="s">
        <v>105</v>
      </c>
      <c r="Q2" s="25"/>
      <c r="R2" s="26" t="s">
        <v>149</v>
      </c>
    </row>
    <row customFormat="1" ht="15" r="3" s="22" spans="2:18" thickBot="1" x14ac:dyDescent="0.35"/>
    <row customFormat="1" customHeight="1" ht="15" r="4" s="22" spans="2:18" thickBot="1" x14ac:dyDescent="0.35">
      <c r="B4" s="324" t="s">
        <v>0</v>
      </c>
      <c r="C4" s="327" t="s">
        <v>118</v>
      </c>
      <c r="D4" s="327"/>
      <c r="E4" s="327"/>
      <c r="F4" s="327"/>
      <c r="G4" s="327"/>
      <c r="H4" s="327"/>
      <c r="I4" s="327"/>
      <c r="J4" s="327"/>
      <c r="K4" s="327"/>
      <c r="L4" s="328" t="s">
        <v>119</v>
      </c>
      <c r="M4" s="327"/>
      <c r="N4" s="327"/>
      <c r="O4" s="327"/>
      <c r="P4" s="327"/>
      <c r="Q4" s="327"/>
      <c r="R4" s="327"/>
    </row>
    <row customFormat="1" customHeight="1" ht="15" r="5" s="22" spans="2:18" x14ac:dyDescent="0.3">
      <c r="B5" s="325"/>
      <c r="C5" s="329" t="s">
        <v>1</v>
      </c>
      <c r="D5" s="330" t="s">
        <v>2</v>
      </c>
      <c r="E5" s="318" t="s">
        <v>134</v>
      </c>
      <c r="F5" s="330" t="s">
        <v>3</v>
      </c>
      <c r="G5" s="322" t="s">
        <v>6</v>
      </c>
      <c r="H5" s="323"/>
      <c r="I5" s="352" t="s">
        <v>147</v>
      </c>
      <c r="J5" s="332" t="s">
        <v>6</v>
      </c>
      <c r="K5" s="333"/>
      <c r="L5" s="334" t="s">
        <v>1</v>
      </c>
      <c r="M5" s="330" t="s">
        <v>2</v>
      </c>
      <c r="N5" s="318" t="s">
        <v>134</v>
      </c>
      <c r="O5" s="330" t="s">
        <v>3</v>
      </c>
      <c r="P5" s="352" t="s">
        <v>122</v>
      </c>
      <c r="Q5" s="332" t="s">
        <v>6</v>
      </c>
      <c r="R5" s="333"/>
    </row>
    <row customFormat="1" customHeight="1" ht="96" r="6" s="22" spans="2:18" thickBot="1" x14ac:dyDescent="0.35">
      <c r="B6" s="325"/>
      <c r="C6" s="329"/>
      <c r="D6" s="330"/>
      <c r="E6" s="319"/>
      <c r="F6" s="330"/>
      <c r="G6" s="305" t="s">
        <v>4</v>
      </c>
      <c r="H6" s="306" t="s">
        <v>5</v>
      </c>
      <c r="I6" s="353"/>
      <c r="J6" s="29" t="s">
        <v>7</v>
      </c>
      <c r="K6" s="30" t="s">
        <v>8</v>
      </c>
      <c r="L6" s="334"/>
      <c r="M6" s="330"/>
      <c r="N6" s="319"/>
      <c r="O6" s="330"/>
      <c r="P6" s="353"/>
      <c r="Q6" s="29" t="s">
        <v>127</v>
      </c>
      <c r="R6" s="30" t="s">
        <v>128</v>
      </c>
    </row>
    <row customFormat="1" ht="15" r="7" s="22" spans="2:18" thickBot="1" x14ac:dyDescent="0.35">
      <c r="B7" s="326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14">
        <v>9</v>
      </c>
      <c r="L7" s="315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14">
        <v>16</v>
      </c>
    </row>
    <row customFormat="1" ht="15.6" r="8" s="22" spans="2:18" x14ac:dyDescent="0.3">
      <c r="B8" s="14" t="s">
        <v>107</v>
      </c>
      <c r="C8" s="248" t="n">
        <f>'Banskobystrický kraj'!E24</f>
        <v>19.0</v>
      </c>
      <c r="D8" s="249" t="n">
        <f>'Banskobystrický kraj'!F24</f>
        <v>4.0</v>
      </c>
      <c r="E8" s="249" t="n">
        <f>'Banskobystrický kraj'!G24</f>
        <v>6.0</v>
      </c>
      <c r="F8" s="249" t="n">
        <f>'Banskobystrický kraj'!H24</f>
        <v>1.0</v>
      </c>
      <c r="G8" s="249" t="n">
        <f>'Banskobystrický kraj'!I24</f>
        <v>1.0</v>
      </c>
      <c r="H8" s="249" t="n">
        <f>'Banskobystrický kraj'!J24</f>
        <v>0.0</v>
      </c>
      <c r="I8" s="249" t="n">
        <f>'Banskobystrický kraj'!K24</f>
        <v>30.0</v>
      </c>
      <c r="J8" s="249" t="n">
        <f>'Banskobystrický kraj'!L24</f>
        <v>1.0</v>
      </c>
      <c r="K8" s="250" t="n">
        <f>'Banskobystrický kraj'!M24</f>
        <v>3.0</v>
      </c>
      <c r="L8" s="251" t="n">
        <f>'Banskobystrický kraj'!N24</f>
        <v>27.0</v>
      </c>
      <c r="M8" s="249" t="n">
        <f>'Banskobystrický kraj'!O24</f>
        <v>4.0</v>
      </c>
      <c r="N8" s="249" t="n">
        <f>'Banskobystrický kraj'!P24</f>
        <v>10.0</v>
      </c>
      <c r="O8" s="249" t="n">
        <f>'Banskobystrický kraj'!Q24</f>
        <v>2.0</v>
      </c>
      <c r="P8" s="249" t="n">
        <f>'Banskobystrický kraj'!R24</f>
        <v>43.0</v>
      </c>
      <c r="Q8" s="249" t="n">
        <f>'Banskobystrický kraj'!S24</f>
        <v>2.0</v>
      </c>
      <c r="R8" s="250" t="n">
        <f>'Banskobystrický kraj'!T24</f>
        <v>3.0</v>
      </c>
    </row>
    <row customFormat="1" ht="15.6" r="9" s="22" spans="2:18" x14ac:dyDescent="0.3">
      <c r="B9" s="17" t="s">
        <v>100</v>
      </c>
      <c r="C9" s="275" t="n">
        <f>'Banskobystrický kraj'!E25</f>
        <v>0.6333333333333333</v>
      </c>
      <c r="D9" s="276" t="n">
        <f>'Banskobystrický kraj'!F25</f>
        <v>0.13333333333333333</v>
      </c>
      <c r="E9" s="276" t="n">
        <f>'Banskobystrický kraj'!G25</f>
        <v>0.2</v>
      </c>
      <c r="F9" s="276" t="n">
        <f>'Banskobystrický kraj'!H25</f>
        <v>0.033333333333333354</v>
      </c>
      <c r="G9" s="276" t="n">
        <f>'Banskobystrický kraj'!I25</f>
        <v>1.0</v>
      </c>
      <c r="H9" s="276" t="n">
        <f>'Banskobystrický kraj'!J25</f>
        <v>0.0</v>
      </c>
      <c r="I9" s="276"/>
      <c r="J9" s="276" t="n">
        <f>'Banskobystrický kraj'!L25</f>
        <v>0.03333333333333333</v>
      </c>
      <c r="K9" s="277" t="n">
        <f>'Banskobystrický kraj'!M25</f>
        <v>0.1</v>
      </c>
      <c r="L9" s="278" t="n">
        <f>'Banskobystrický kraj'!N25</f>
        <v>0.627906976744186</v>
      </c>
      <c r="M9" s="276" t="n">
        <f>'Banskobystrický kraj'!O25</f>
        <v>0.09302325581395349</v>
      </c>
      <c r="N9" s="276" t="n">
        <f>'Banskobystrický kraj'!P25</f>
        <v>0.23255813953488372</v>
      </c>
      <c r="O9" s="276" t="n">
        <f>'Banskobystrický kraj'!Q25</f>
        <v>0.046511627906976744</v>
      </c>
      <c r="P9" s="276"/>
      <c r="Q9" s="276" t="n">
        <f>'Banskobystrický kraj'!S25</f>
        <v>0.046511627906976744</v>
      </c>
      <c r="R9" s="277" t="n">
        <f>'Banskobystrický kraj'!T25</f>
        <v>0.06976744186046512</v>
      </c>
    </row>
    <row customFormat="1" ht="15.6" r="10" s="22" spans="2:18" x14ac:dyDescent="0.3">
      <c r="B10" s="15" t="s">
        <v>108</v>
      </c>
      <c r="C10" s="252" t="n">
        <f>'Bratislavský kraj'!E18</f>
        <v>10.0</v>
      </c>
      <c r="D10" s="253" t="n">
        <f>'Bratislavský kraj'!F18</f>
        <v>0.0</v>
      </c>
      <c r="E10" s="253" t="n">
        <f>'Bratislavský kraj'!G18</f>
        <v>0.0</v>
      </c>
      <c r="F10" s="253" t="n">
        <f>'Bratislavský kraj'!H18</f>
        <v>3.0</v>
      </c>
      <c r="G10" s="253" t="n">
        <f>'Bratislavský kraj'!I18</f>
        <v>3.0</v>
      </c>
      <c r="H10" s="253" t="n">
        <f>'Bratislavský kraj'!J18</f>
        <v>0.0</v>
      </c>
      <c r="I10" s="253" t="n">
        <f>'Bratislavský kraj'!K18</f>
        <v>13.0</v>
      </c>
      <c r="J10" s="253" t="n">
        <f>'Bratislavský kraj'!L18</f>
        <v>2.0</v>
      </c>
      <c r="K10" s="254" t="n">
        <f>'Bratislavský kraj'!M18</f>
        <v>2.0</v>
      </c>
      <c r="L10" s="255" t="n">
        <f>'Bratislavský kraj'!N18</f>
        <v>16.0</v>
      </c>
      <c r="M10" s="253" t="n">
        <f>'Bratislavský kraj'!O18</f>
        <v>0.0</v>
      </c>
      <c r="N10" s="253" t="n">
        <f>'Bratislavský kraj'!P18</f>
        <v>0.0</v>
      </c>
      <c r="O10" s="253" t="n">
        <f>'Bratislavský kraj'!Q18</f>
        <v>8.0</v>
      </c>
      <c r="P10" s="253" t="n">
        <f>'Bratislavský kraj'!R18</f>
        <v>24.0</v>
      </c>
      <c r="Q10" s="253" t="n">
        <f>'Bratislavský kraj'!S18</f>
        <v>6.0</v>
      </c>
      <c r="R10" s="254" t="n">
        <f>'Bratislavský kraj'!T18</f>
        <v>3.0</v>
      </c>
    </row>
    <row customFormat="1" ht="15.6" r="11" s="22" spans="2:18" x14ac:dyDescent="0.3">
      <c r="B11" s="18" t="s">
        <v>100</v>
      </c>
      <c r="C11" s="279" t="n">
        <f>'Bratislavský kraj'!E19</f>
        <v>0.7692307692307693</v>
      </c>
      <c r="D11" s="280" t="n">
        <f>'Bratislavský kraj'!F19</f>
        <v>0.0</v>
      </c>
      <c r="E11" s="280" t="n">
        <f>'Bratislavský kraj'!G19</f>
        <v>0.0</v>
      </c>
      <c r="F11" s="280" t="n">
        <f>'Bratislavský kraj'!H19</f>
        <v>0.23076923076923073</v>
      </c>
      <c r="G11" s="280" t="n">
        <f>'Bratislavský kraj'!I19</f>
        <v>1.0</v>
      </c>
      <c r="H11" s="280" t="n">
        <f>'Bratislavský kraj'!J19</f>
        <v>0.0</v>
      </c>
      <c r="I11" s="280"/>
      <c r="J11" s="280" t="n">
        <f>'Bratislavský kraj'!L19</f>
        <v>0.15384615384615385</v>
      </c>
      <c r="K11" s="281" t="n">
        <f>'Bratislavský kraj'!M19</f>
        <v>0.15384615384615385</v>
      </c>
      <c r="L11" s="282" t="n">
        <f>'Bratislavský kraj'!N19</f>
        <v>0.6666666666666666</v>
      </c>
      <c r="M11" s="280" t="n">
        <f>'Bratislavský kraj'!O19</f>
        <v>0.0</v>
      </c>
      <c r="N11" s="280" t="n">
        <f>'Bratislavský kraj'!P19</f>
        <v>0.0</v>
      </c>
      <c r="O11" s="280" t="n">
        <f>'Bratislavský kraj'!Q19</f>
        <v>0.33333333333333337</v>
      </c>
      <c r="P11" s="280"/>
      <c r="Q11" s="280" t="n">
        <f>'Bratislavský kraj'!S19</f>
        <v>0.25</v>
      </c>
      <c r="R11" s="281" t="n">
        <f>'Bratislavský kraj'!T19</f>
        <v>0.125</v>
      </c>
    </row>
    <row customFormat="1" ht="15.6" r="12" s="22" spans="2:18" x14ac:dyDescent="0.3">
      <c r="B12" s="15" t="s">
        <v>109</v>
      </c>
      <c r="C12" s="252" t="n">
        <f>'Košický kraj'!E22</f>
        <v>18.0</v>
      </c>
      <c r="D12" s="253" t="n">
        <f>'Košický kraj'!F22</f>
        <v>2.0</v>
      </c>
      <c r="E12" s="253" t="n">
        <f>'Košický kraj'!G22</f>
        <v>0.0</v>
      </c>
      <c r="F12" s="253" t="n">
        <f>'Košický kraj'!H22</f>
        <v>2.0</v>
      </c>
      <c r="G12" s="253" t="n">
        <f>'Košický kraj'!I22</f>
        <v>2.0</v>
      </c>
      <c r="H12" s="253" t="n">
        <f>'Košický kraj'!J22</f>
        <v>0.0</v>
      </c>
      <c r="I12" s="253" t="n">
        <f>'Košický kraj'!K22</f>
        <v>22.0</v>
      </c>
      <c r="J12" s="253" t="n">
        <f>'Košický kraj'!L22</f>
        <v>2.0</v>
      </c>
      <c r="K12" s="254" t="n">
        <f>'Košický kraj'!M22</f>
        <v>0.0</v>
      </c>
      <c r="L12" s="255" t="n">
        <f>'Košický kraj'!N22</f>
        <v>22.0</v>
      </c>
      <c r="M12" s="253" t="n">
        <f>'Košický kraj'!O22</f>
        <v>2.0</v>
      </c>
      <c r="N12" s="253" t="n">
        <f>'Košický kraj'!P22</f>
        <v>0.0</v>
      </c>
      <c r="O12" s="253" t="n">
        <f>'Košický kraj'!Q22</f>
        <v>4.0</v>
      </c>
      <c r="P12" s="253" t="n">
        <f>'Košický kraj'!R22</f>
        <v>28.0</v>
      </c>
      <c r="Q12" s="253" t="n">
        <f>'Košický kraj'!S22</f>
        <v>4.0</v>
      </c>
      <c r="R12" s="254" t="n">
        <f>'Košický kraj'!T22</f>
        <v>0.0</v>
      </c>
    </row>
    <row customFormat="1" ht="15.6" r="13" s="22" spans="2:18" x14ac:dyDescent="0.3">
      <c r="B13" s="18" t="s">
        <v>100</v>
      </c>
      <c r="C13" s="279" t="n">
        <f>'Košický kraj'!E23</f>
        <v>0.8181818181818182</v>
      </c>
      <c r="D13" s="280" t="n">
        <f>'Košický kraj'!F23</f>
        <v>0.09090909090909091</v>
      </c>
      <c r="E13" s="280" t="n">
        <f>'Košický kraj'!G23</f>
        <v>0.0</v>
      </c>
      <c r="F13" s="280" t="n">
        <f>'Košický kraj'!H23</f>
        <v>0.09090909090909086</v>
      </c>
      <c r="G13" s="280" t="n">
        <f>'Košický kraj'!I23</f>
        <v>1.0</v>
      </c>
      <c r="H13" s="280" t="n">
        <f>'Košický kraj'!J23</f>
        <v>0.0</v>
      </c>
      <c r="I13" s="280"/>
      <c r="J13" s="280" t="n">
        <f>'Košický kraj'!L23</f>
        <v>0.09090909090909091</v>
      </c>
      <c r="K13" s="281" t="n">
        <f>'Košický kraj'!M23</f>
        <v>0.0</v>
      </c>
      <c r="L13" s="282" t="n">
        <f>'Košický kraj'!N23</f>
        <v>0.7857142857142857</v>
      </c>
      <c r="M13" s="280" t="n">
        <f>'Košický kraj'!O23</f>
        <v>0.07142857142857142</v>
      </c>
      <c r="N13" s="280" t="n">
        <f>'Košický kraj'!P23</f>
        <v>0.0</v>
      </c>
      <c r="O13" s="280" t="n">
        <f>'Košický kraj'!Q23</f>
        <v>0.14285714285714288</v>
      </c>
      <c r="P13" s="280"/>
      <c r="Q13" s="280" t="n">
        <f>'Košický kraj'!S23</f>
        <v>0.14285714285714285</v>
      </c>
      <c r="R13" s="281" t="n">
        <f>'Košický kraj'!T23</f>
        <v>0.0</v>
      </c>
    </row>
    <row customFormat="1" ht="15.6" r="14" s="22" spans="2:18" x14ac:dyDescent="0.3">
      <c r="B14" s="15" t="s">
        <v>110</v>
      </c>
      <c r="C14" s="252" t="n">
        <f>'Nitrianský kraj'!E17</f>
        <v>22.0</v>
      </c>
      <c r="D14" s="253" t="n">
        <f>'Nitrianský kraj'!F17</f>
        <v>3.0</v>
      </c>
      <c r="E14" s="253" t="n">
        <f>'Nitrianský kraj'!G17</f>
        <v>5.0</v>
      </c>
      <c r="F14" s="253" t="n">
        <f>'Nitrianský kraj'!H17</f>
        <v>0.0</v>
      </c>
      <c r="G14" s="253" t="n">
        <f>'Nitrianský kraj'!I17</f>
        <v>0.0</v>
      </c>
      <c r="H14" s="253" t="n">
        <f>'Nitrianský kraj'!J17</f>
        <v>0.0</v>
      </c>
      <c r="I14" s="253" t="n">
        <f>'Nitrianský kraj'!K17</f>
        <v>30.0</v>
      </c>
      <c r="J14" s="253" t="n">
        <f>'Nitrianský kraj'!L17</f>
        <v>0.0</v>
      </c>
      <c r="K14" s="254" t="n">
        <f>'Nitrianský kraj'!M17</f>
        <v>0.0</v>
      </c>
      <c r="L14" s="255" t="n">
        <f>'Nitrianský kraj'!N17</f>
        <v>30.0</v>
      </c>
      <c r="M14" s="253" t="n">
        <f>'Nitrianský kraj'!O17</f>
        <v>3.0</v>
      </c>
      <c r="N14" s="253" t="n">
        <f>'Nitrianský kraj'!P17</f>
        <v>8.0</v>
      </c>
      <c r="O14" s="253" t="n">
        <f>'Nitrianský kraj'!Q17</f>
        <v>0.0</v>
      </c>
      <c r="P14" s="253" t="n">
        <f>'Nitrianský kraj'!R17</f>
        <v>41.0</v>
      </c>
      <c r="Q14" s="253" t="n">
        <f>'Nitrianský kraj'!S17</f>
        <v>0.0</v>
      </c>
      <c r="R14" s="254" t="n">
        <f>'Nitrianský kraj'!T17</f>
        <v>0.0</v>
      </c>
    </row>
    <row customFormat="1" ht="15.6" r="15" s="22" spans="2:18" x14ac:dyDescent="0.3">
      <c r="B15" s="18" t="s">
        <v>100</v>
      </c>
      <c r="C15" s="279" t="n">
        <f>'Nitrianský kraj'!E18</f>
        <v>0.7333333333333333</v>
      </c>
      <c r="D15" s="280" t="n">
        <f>'Nitrianský kraj'!F18</f>
        <v>0.1</v>
      </c>
      <c r="E15" s="280" t="n">
        <f>'Nitrianský kraj'!G18</f>
        <v>0.16666666666666666</v>
      </c>
      <c r="F15" s="280" t="n">
        <f>'Nitrianský kraj'!H18</f>
        <v>5.551115123125783E-17</v>
      </c>
      <c r="G15" s="280" t="n">
        <f>'Nitrianský kraj'!I18</f>
        <v>0.0</v>
      </c>
      <c r="H15" s="280" t="n">
        <f>'Nitrianský kraj'!J18</f>
        <v>0.0</v>
      </c>
      <c r="I15" s="280"/>
      <c r="J15" s="280" t="n">
        <f>'Nitrianský kraj'!L18</f>
        <v>0.0</v>
      </c>
      <c r="K15" s="281" t="n">
        <f>'Nitrianský kraj'!M18</f>
        <v>0.0</v>
      </c>
      <c r="L15" s="282" t="n">
        <f>'Nitrianský kraj'!N18</f>
        <v>0.7317073170731707</v>
      </c>
      <c r="M15" s="280" t="n">
        <f>'Nitrianský kraj'!O18</f>
        <v>0.07317073170731707</v>
      </c>
      <c r="N15" s="280" t="n">
        <f>'Nitrianský kraj'!P18</f>
        <v>0.1951219512195122</v>
      </c>
      <c r="O15" s="280" t="n">
        <f>'Nitrianský kraj'!Q18</f>
        <v>0.0</v>
      </c>
      <c r="P15" s="280"/>
      <c r="Q15" s="280" t="n">
        <f>'Nitrianský kraj'!S18</f>
        <v>0.0</v>
      </c>
      <c r="R15" s="281" t="n">
        <f>'Nitrianský kraj'!T18</f>
        <v>0.0</v>
      </c>
    </row>
    <row customFormat="1" ht="15.6" r="16" s="22" spans="2:18" x14ac:dyDescent="0.3">
      <c r="B16" s="15" t="s">
        <v>111</v>
      </c>
      <c r="C16" s="252" t="n">
        <f>'Prešovský kraj'!E26</f>
        <v>19.0</v>
      </c>
      <c r="D16" s="253" t="n">
        <f>'Prešovský kraj'!F26</f>
        <v>3.0</v>
      </c>
      <c r="E16" s="253" t="n">
        <f>'Prešovský kraj'!G26</f>
        <v>2.0</v>
      </c>
      <c r="F16" s="253" t="n">
        <f>'Prešovský kraj'!H26</f>
        <v>0.0</v>
      </c>
      <c r="G16" s="253" t="n">
        <f>'Prešovský kraj'!I26</f>
        <v>0.0</v>
      </c>
      <c r="H16" s="253" t="n">
        <f>'Prešovský kraj'!J26</f>
        <v>0.0</v>
      </c>
      <c r="I16" s="253" t="n">
        <f>'Prešovský kraj'!K26</f>
        <v>24.0</v>
      </c>
      <c r="J16" s="253" t="n">
        <f>'Prešovský kraj'!L26</f>
        <v>0.0</v>
      </c>
      <c r="K16" s="254" t="n">
        <f>'Prešovský kraj'!M26</f>
        <v>2.0</v>
      </c>
      <c r="L16" s="255" t="n">
        <f>'Prešovský kraj'!N26</f>
        <v>28.0</v>
      </c>
      <c r="M16" s="253" t="n">
        <f>'Prešovský kraj'!O26</f>
        <v>3.0</v>
      </c>
      <c r="N16" s="253" t="n">
        <f>'Prešovský kraj'!P26</f>
        <v>4.0</v>
      </c>
      <c r="O16" s="253" t="n">
        <f>'Prešovský kraj'!Q26</f>
        <v>0.0</v>
      </c>
      <c r="P16" s="253" t="n">
        <f>'Prešovský kraj'!R26</f>
        <v>35.0</v>
      </c>
      <c r="Q16" s="253" t="n">
        <f>'Prešovský kraj'!S26</f>
        <v>0.0</v>
      </c>
      <c r="R16" s="254" t="n">
        <f>'Prešovský kraj'!T26</f>
        <v>4.0</v>
      </c>
    </row>
    <row customFormat="1" ht="15.6" r="17" s="22" spans="2:18" x14ac:dyDescent="0.3">
      <c r="B17" s="18" t="s">
        <v>100</v>
      </c>
      <c r="C17" s="279" t="n">
        <f>'Prešovský kraj'!E27</f>
        <v>0.7916666666666666</v>
      </c>
      <c r="D17" s="280" t="n">
        <f>'Prešovský kraj'!F27</f>
        <v>0.125</v>
      </c>
      <c r="E17" s="280" t="n">
        <f>'Prešovský kraj'!G27</f>
        <v>0.08333333333333333</v>
      </c>
      <c r="F17" s="280" t="n">
        <f>'Prešovský kraj'!H27</f>
        <v>4.163336342344337E-17</v>
      </c>
      <c r="G17" s="280" t="n">
        <f>'Prešovský kraj'!I27</f>
        <v>0.0</v>
      </c>
      <c r="H17" s="280" t="n">
        <f>'Prešovský kraj'!J27</f>
        <v>0.0</v>
      </c>
      <c r="I17" s="280"/>
      <c r="J17" s="280" t="n">
        <f>'Prešovský kraj'!L27</f>
        <v>0.0</v>
      </c>
      <c r="K17" s="281" t="n">
        <f>'Prešovský kraj'!M27</f>
        <v>0.08333333333333333</v>
      </c>
      <c r="L17" s="282" t="n">
        <f>'Prešovský kraj'!N27</f>
        <v>0.8</v>
      </c>
      <c r="M17" s="280" t="n">
        <f>'Prešovský kraj'!O27</f>
        <v>0.08571428571428572</v>
      </c>
      <c r="N17" s="280" t="n">
        <f>'Prešovský kraj'!P27</f>
        <v>0.11428571428571428</v>
      </c>
      <c r="O17" s="280" t="n">
        <f>'Prešovský kraj'!Q27</f>
        <v>-4.163336342344337E-17</v>
      </c>
      <c r="P17" s="280"/>
      <c r="Q17" s="280" t="n">
        <f>'Prešovský kraj'!S27</f>
        <v>0.0</v>
      </c>
      <c r="R17" s="281" t="n">
        <f>'Prešovský kraj'!T27</f>
        <v>0.11428571428571428</v>
      </c>
    </row>
    <row customFormat="1" ht="15.6" r="18" s="22" spans="2:18" x14ac:dyDescent="0.3">
      <c r="B18" s="15" t="s">
        <v>112</v>
      </c>
      <c r="C18" s="252" t="n">
        <f>'Trenčianský kraj'!E21</f>
        <v>33.0</v>
      </c>
      <c r="D18" s="253" t="n">
        <f>'Trenčianský kraj'!F21</f>
        <v>2.0</v>
      </c>
      <c r="E18" s="253" t="n">
        <f>'Trenčianský kraj'!G21</f>
        <v>2.0</v>
      </c>
      <c r="F18" s="253" t="n">
        <f>'Trenčianský kraj'!H21</f>
        <v>3.0</v>
      </c>
      <c r="G18" s="253" t="n">
        <f>'Trenčianský kraj'!I21</f>
        <v>2.0</v>
      </c>
      <c r="H18" s="253" t="n">
        <f>'Trenčianský kraj'!J21</f>
        <v>1.0</v>
      </c>
      <c r="I18" s="253" t="n">
        <f>'Trenčianský kraj'!K21</f>
        <v>40.0</v>
      </c>
      <c r="J18" s="253" t="n">
        <f>'Trenčianský kraj'!L21</f>
        <v>2.0</v>
      </c>
      <c r="K18" s="254" t="n">
        <f>'Trenčianský kraj'!M21</f>
        <v>5.0</v>
      </c>
      <c r="L18" s="255" t="n">
        <f>'Trenčianský kraj'!N21</f>
        <v>48.0</v>
      </c>
      <c r="M18" s="253" t="n">
        <f>'Trenčianský kraj'!O21</f>
        <v>2.0</v>
      </c>
      <c r="N18" s="253" t="n">
        <f>'Trenčianský kraj'!P21</f>
        <v>2.0</v>
      </c>
      <c r="O18" s="253" t="n">
        <f>'Trenčianský kraj'!Q21</f>
        <v>4.0</v>
      </c>
      <c r="P18" s="253" t="n">
        <f>'Trenčianský kraj'!R21</f>
        <v>56.0</v>
      </c>
      <c r="Q18" s="253" t="n">
        <f>'Trenčianský kraj'!S21</f>
        <v>3.0</v>
      </c>
      <c r="R18" s="254" t="n">
        <f>'Trenčianský kraj'!T21</f>
        <v>7.0</v>
      </c>
    </row>
    <row customFormat="1" r="19" s="22" spans="2:18" x14ac:dyDescent="0.3">
      <c r="B19" s="283" t="s">
        <v>100</v>
      </c>
      <c r="C19" s="279" t="n">
        <f>'Trenčianský kraj'!E22</f>
        <v>0.825</v>
      </c>
      <c r="D19" s="280" t="n">
        <f>'Trenčianský kraj'!F22</f>
        <v>0.05</v>
      </c>
      <c r="E19" s="280" t="n">
        <f>'Trenčianský kraj'!G22</f>
        <v>0.05</v>
      </c>
      <c r="F19" s="280" t="n">
        <f>'Trenčianský kraj'!H22</f>
        <v>0.07500000000000005</v>
      </c>
      <c r="G19" s="280" t="n">
        <f>'Trenčianský kraj'!I22</f>
        <v>0.6666666666666666</v>
      </c>
      <c r="H19" s="280" t="n">
        <f>'Trenčianský kraj'!J22</f>
        <v>0.33333333333333337</v>
      </c>
      <c r="I19" s="280"/>
      <c r="J19" s="280" t="n">
        <f>'Trenčianský kraj'!L22</f>
        <v>0.05</v>
      </c>
      <c r="K19" s="281" t="n">
        <f>'Trenčianský kraj'!M22</f>
        <v>0.125</v>
      </c>
      <c r="L19" s="282" t="n">
        <f>'Trenčianský kraj'!N22</f>
        <v>0.8571428571428571</v>
      </c>
      <c r="M19" s="280" t="n">
        <f>'Trenčianský kraj'!O22</f>
        <v>0.03571428571428571</v>
      </c>
      <c r="N19" s="280" t="n">
        <f>'Trenčianský kraj'!P22</f>
        <v>0.03571428571428571</v>
      </c>
      <c r="O19" s="280" t="n">
        <f>'Trenčianský kraj'!Q22</f>
        <v>0.07142857142857148</v>
      </c>
      <c r="P19" s="280"/>
      <c r="Q19" s="280" t="n">
        <f>'Trenčianský kraj'!S22</f>
        <v>0.05357142857142857</v>
      </c>
      <c r="R19" s="281" t="n">
        <f>'Trenčianský kraj'!T22</f>
        <v>0.125</v>
      </c>
    </row>
    <row customFormat="1" ht="15.6" r="20" s="22" spans="2:18" x14ac:dyDescent="0.3">
      <c r="B20" s="15" t="s">
        <v>113</v>
      </c>
      <c r="C20" s="252" t="n">
        <f>'Trnavský kraj'!E17</f>
        <v>23.0</v>
      </c>
      <c r="D20" s="253" t="n">
        <f>'Trnavský kraj'!F17</f>
        <v>3.0</v>
      </c>
      <c r="E20" s="253" t="n">
        <f>'Trnavský kraj'!G17</f>
        <v>3.0</v>
      </c>
      <c r="F20" s="253" t="n">
        <f>'Trnavský kraj'!H17</f>
        <v>1.0</v>
      </c>
      <c r="G20" s="253" t="n">
        <f>'Trnavský kraj'!I17</f>
        <v>1.0</v>
      </c>
      <c r="H20" s="253" t="n">
        <f>'Trnavský kraj'!J17</f>
        <v>0.0</v>
      </c>
      <c r="I20" s="253" t="n">
        <f>'Trnavský kraj'!K17</f>
        <v>30.0</v>
      </c>
      <c r="J20" s="253" t="n">
        <f>'Trnavský kraj'!L17</f>
        <v>0.0</v>
      </c>
      <c r="K20" s="254" t="n">
        <f>'Trnavský kraj'!M17</f>
        <v>1.0</v>
      </c>
      <c r="L20" s="255" t="n">
        <f>'Trnavský kraj'!N17</f>
        <v>34.0</v>
      </c>
      <c r="M20" s="253" t="n">
        <f>'Trnavský kraj'!O17</f>
        <v>4.0</v>
      </c>
      <c r="N20" s="253" t="n">
        <f>'Trnavský kraj'!P17</f>
        <v>5.0</v>
      </c>
      <c r="O20" s="253" t="n">
        <f>'Trnavský kraj'!Q17</f>
        <v>1.0</v>
      </c>
      <c r="P20" s="253" t="n">
        <f>'Trnavský kraj'!R17</f>
        <v>44.0</v>
      </c>
      <c r="Q20" s="253" t="n">
        <f>'Trnavský kraj'!S17</f>
        <v>0.0</v>
      </c>
      <c r="R20" s="254" t="n">
        <f>'Trnavský kraj'!T17</f>
        <v>1.0</v>
      </c>
    </row>
    <row customFormat="1" ht="15.6" r="21" s="22" spans="2:18" x14ac:dyDescent="0.3">
      <c r="B21" s="19" t="s">
        <v>100</v>
      </c>
      <c r="C21" s="284" t="n">
        <f>'Trnavský kraj'!E18</f>
        <v>0.7666666666666667</v>
      </c>
      <c r="D21" s="285" t="n">
        <f>'Trnavský kraj'!F18</f>
        <v>0.1</v>
      </c>
      <c r="E21" s="285" t="n">
        <f>'Trnavský kraj'!G18</f>
        <v>0.1</v>
      </c>
      <c r="F21" s="285" t="n">
        <f>'Trnavský kraj'!H18</f>
        <v>0.03333333333333327</v>
      </c>
      <c r="G21" s="285" t="n">
        <f>'Trnavský kraj'!I18</f>
        <v>1.0</v>
      </c>
      <c r="H21" s="285" t="n">
        <f>'Trnavský kraj'!J18</f>
        <v>0.0</v>
      </c>
      <c r="I21" s="285"/>
      <c r="J21" s="285" t="n">
        <f>'Trnavský kraj'!L18</f>
        <v>0.0</v>
      </c>
      <c r="K21" s="286" t="n">
        <f>'Trnavský kraj'!M18</f>
        <v>0.03333333333333333</v>
      </c>
      <c r="L21" s="287" t="n">
        <f>'Trnavský kraj'!N18</f>
        <v>0.7727272727272727</v>
      </c>
      <c r="M21" s="285" t="n">
        <f>'Trnavský kraj'!O18</f>
        <v>0.09090909090909091</v>
      </c>
      <c r="N21" s="285" t="n">
        <f>'Trnavský kraj'!P18</f>
        <v>0.11363636363636363</v>
      </c>
      <c r="O21" s="285" t="n">
        <f>'Trnavský kraj'!Q18</f>
        <v>0.02272727272727275</v>
      </c>
      <c r="P21" s="285"/>
      <c r="Q21" s="285" t="n">
        <f>'Trnavský kraj'!S18</f>
        <v>0.0</v>
      </c>
      <c r="R21" s="286" t="n">
        <f>'Trnavský kraj'!T18</f>
        <v>0.022727272727272728</v>
      </c>
    </row>
    <row customFormat="1" ht="15.6" r="22" s="22" spans="2:18" x14ac:dyDescent="0.3">
      <c r="B22" s="16" t="s">
        <v>114</v>
      </c>
      <c r="C22" s="256" t="n">
        <f>'Žilinský kraj'!E22</f>
        <v>19.0</v>
      </c>
      <c r="D22" s="257" t="n">
        <f>'Žilinský kraj'!F22</f>
        <v>5.0</v>
      </c>
      <c r="E22" s="257" t="n">
        <f>'Žilinský kraj'!G22</f>
        <v>2.0</v>
      </c>
      <c r="F22" s="257" t="n">
        <f>'Žilinský kraj'!H22</f>
        <v>2.0</v>
      </c>
      <c r="G22" s="257" t="n">
        <f>'Žilinský kraj'!I22</f>
        <v>2.0</v>
      </c>
      <c r="H22" s="257" t="n">
        <f>'Žilinský kraj'!J22</f>
        <v>0.0</v>
      </c>
      <c r="I22" s="257" t="n">
        <f>'Žilinský kraj'!K22</f>
        <v>28.0</v>
      </c>
      <c r="J22" s="257" t="n">
        <f>'Žilinský kraj'!L22</f>
        <v>2.0</v>
      </c>
      <c r="K22" s="258" t="n">
        <f>'Žilinský kraj'!M22</f>
        <v>2.0</v>
      </c>
      <c r="L22" s="259" t="n">
        <f>'Žilinský kraj'!N22</f>
        <v>25.0</v>
      </c>
      <c r="M22" s="257" t="n">
        <f>'Žilinský kraj'!O22</f>
        <v>6.0</v>
      </c>
      <c r="N22" s="257" t="n">
        <f>'Žilinský kraj'!P22</f>
        <v>3.0</v>
      </c>
      <c r="O22" s="257" t="n">
        <f>'Žilinský kraj'!Q22</f>
        <v>3.0</v>
      </c>
      <c r="P22" s="257" t="n">
        <f>'Žilinský kraj'!R22</f>
        <v>37.0</v>
      </c>
      <c r="Q22" s="257" t="n">
        <f>'Žilinský kraj'!S22</f>
        <v>3.0</v>
      </c>
      <c r="R22" s="258" t="n">
        <f>'Žilinský kraj'!T22</f>
        <v>4.0</v>
      </c>
    </row>
    <row customFormat="1" ht="16.2" r="23" s="22" spans="2:18" thickBot="1" x14ac:dyDescent="0.35">
      <c r="B23" s="20" t="s">
        <v>100</v>
      </c>
      <c r="C23" s="288" t="n">
        <f>'Žilinský kraj'!E23</f>
        <v>0.6785714285714286</v>
      </c>
      <c r="D23" s="289" t="n">
        <f>'Žilinský kraj'!F23</f>
        <v>0.17857142857142858</v>
      </c>
      <c r="E23" s="289" t="n">
        <f>'Žilinský kraj'!G23</f>
        <v>0.07142857142857142</v>
      </c>
      <c r="F23" s="289" t="n">
        <f>'Žilinský kraj'!H23</f>
        <v>0.0714285714285714</v>
      </c>
      <c r="G23" s="289" t="n">
        <f>'Žilinský kraj'!I23</f>
        <v>1.0</v>
      </c>
      <c r="H23" s="289" t="n">
        <f>'Žilinský kraj'!J23</f>
        <v>0.0</v>
      </c>
      <c r="I23" s="289"/>
      <c r="J23" s="289" t="n">
        <f>'Žilinský kraj'!L23</f>
        <v>0.07142857142857142</v>
      </c>
      <c r="K23" s="290" t="n">
        <f>'Žilinský kraj'!M23</f>
        <v>0.07142857142857142</v>
      </c>
      <c r="L23" s="291" t="n">
        <f>'Žilinský kraj'!N23</f>
        <v>0.6756756756756757</v>
      </c>
      <c r="M23" s="289" t="n">
        <f>'Žilinský kraj'!O23</f>
        <v>0.16216216216216217</v>
      </c>
      <c r="N23" s="289" t="n">
        <f>'Žilinský kraj'!P23</f>
        <v>0.08108108108108109</v>
      </c>
      <c r="O23" s="289" t="n">
        <f>'Žilinský kraj'!Q23</f>
        <v>0.08108108108108109</v>
      </c>
      <c r="P23" s="289"/>
      <c r="Q23" s="289" t="n">
        <f>'Žilinský kraj'!S23</f>
        <v>0.08108108108108109</v>
      </c>
      <c r="R23" s="290" t="n">
        <f>'Žilinský kraj'!T23</f>
        <v>0.10810810810810811</v>
      </c>
    </row>
    <row customFormat="1" ht="16.2" r="24" s="22" spans="2:18" thickBot="1" x14ac:dyDescent="0.35">
      <c r="B24" s="21" t="s">
        <v>115</v>
      </c>
      <c r="C24" s="295" t="n">
        <f>C8+C10+C12+C14+C16+C18+C20+C22</f>
        <v>163.0</v>
      </c>
      <c r="D24" s="296" t="n">
        <f ref="D24:R24" si="0" t="shared">D8+D10+D12+D14+D16+D18+D20+D22</f>
        <v>22.0</v>
      </c>
      <c r="E24" s="296" t="n">
        <f ref="E24" si="1" t="shared">E8+E10+E12+E14+E16+E18+E20+E22</f>
        <v>20.0</v>
      </c>
      <c r="F24" s="296" t="n">
        <f si="0" t="shared"/>
        <v>12.0</v>
      </c>
      <c r="G24" s="296" t="n">
        <f si="0" t="shared"/>
        <v>11.0</v>
      </c>
      <c r="H24" s="296" t="n">
        <f si="0" t="shared"/>
        <v>1.0</v>
      </c>
      <c r="I24" s="296" t="n">
        <f si="0" t="shared"/>
        <v>217.0</v>
      </c>
      <c r="J24" s="296" t="n">
        <f si="0" t="shared"/>
        <v>9.0</v>
      </c>
      <c r="K24" s="297" t="n">
        <f si="0" t="shared"/>
        <v>15.0</v>
      </c>
      <c r="L24" s="295" t="n">
        <f si="0" t="shared"/>
        <v>230.0</v>
      </c>
      <c r="M24" s="296" t="n">
        <f si="0" t="shared"/>
        <v>24.0</v>
      </c>
      <c r="N24" s="296" t="n">
        <f ref="N24" si="2" t="shared">N8+N10+N12+N14+N16+N18+N20+N22</f>
        <v>32.0</v>
      </c>
      <c r="O24" s="296" t="n">
        <f si="0" t="shared"/>
        <v>22.0</v>
      </c>
      <c r="P24" s="296" t="n">
        <f si="0" t="shared"/>
        <v>308.0</v>
      </c>
      <c r="Q24" s="296" t="n">
        <f si="0" t="shared"/>
        <v>18.0</v>
      </c>
      <c r="R24" s="296" t="n">
        <f si="0" t="shared"/>
        <v>22.0</v>
      </c>
    </row>
    <row customFormat="1" ht="15" r="25" s="22" spans="2:18" thickBot="1" x14ac:dyDescent="0.35">
      <c r="B25" s="260" t="s">
        <v>100</v>
      </c>
      <c r="C25" s="316" t="n">
        <f>IF(ISERROR(C24/($C24+$D24+$E24+$F24)),0,(C24/($C24+$D24+$E24+$F24)))</f>
        <v>0.7511520737327189</v>
      </c>
      <c r="D25" s="317" t="n">
        <f ref="D25:E25" si="3" t="shared">IF(ISERROR(D24/($C24+$D24+$E24+$F24)),0,(D24/($C24+$D24+$E24+$F24)))</f>
        <v>0.10138248847926268</v>
      </c>
      <c r="E25" s="317" t="n">
        <f si="3" t="shared"/>
        <v>0.09216589861751152</v>
      </c>
      <c r="F25" s="271" t="n">
        <f>IF(1-C25-D25-E25=1,IF(F24=0,0,1),1-C25-D25-E25)</f>
        <v>0.05529953917050694</v>
      </c>
      <c r="G25" s="274" t="n">
        <f>IF(ISERROR(G24/F24),0,(G24/F24))</f>
        <v>0.9166666666666666</v>
      </c>
      <c r="H25" s="271" t="n">
        <f>IF(1-G25=1,IF(H24=0,0,1),1-G25)</f>
        <v>0.08333333333333337</v>
      </c>
      <c r="I25" s="271"/>
      <c r="J25" s="271" t="n">
        <f>IF(ISERROR(J24/I24),0,(J24/I24))</f>
        <v>0.041474654377880185</v>
      </c>
      <c r="K25" s="272" t="n">
        <f>IF(ISERROR(K24/I24),0,(K24/I24))</f>
        <v>0.06912442396313365</v>
      </c>
      <c r="L25" s="269" t="n">
        <f>IF(ISERROR(L24/P24),0,(L24/P24))</f>
        <v>0.7467532467532467</v>
      </c>
      <c r="M25" s="271" t="n">
        <f>IF(ISERROR(M24/P24),0,(M24/P24))</f>
        <v>0.07792207792207792</v>
      </c>
      <c r="N25" s="271" t="n">
        <f>IF(ISERROR(N24/Q24),0,(N24/Q24))</f>
        <v>1.7777777777777777</v>
      </c>
      <c r="O25" s="271" t="n">
        <f>IF(1-L25-M25-N25=1,IF(O24=0,0,1),1-L25-M25-N25)</f>
        <v>-1.6024531024531024</v>
      </c>
      <c r="P25" s="271"/>
      <c r="Q25" s="271" t="n">
        <f>IF(ISERROR(Q24/P24),0,(Q24/P24))</f>
        <v>0.05844155844155844</v>
      </c>
      <c r="R25" s="273" t="n">
        <f>IF(ISERROR(R24/P24),0,(R24/P24))</f>
        <v>0.07142857142857142</v>
      </c>
    </row>
    <row customFormat="1" ht="15" r="26" s="22" spans="2:18" thickBot="1" x14ac:dyDescent="0.35"/>
    <row customFormat="1" customHeight="1" ht="22.5" r="27" s="22" spans="2:18" thickBot="1" x14ac:dyDescent="0.35">
      <c r="B27" s="261" t="s">
        <v>146</v>
      </c>
      <c r="C27" s="262"/>
      <c r="D27" s="262"/>
      <c r="E27" s="262"/>
      <c r="F27" s="262"/>
      <c r="G27" s="262"/>
      <c r="H27" s="262"/>
      <c r="I27" s="262"/>
      <c r="J27" s="23"/>
      <c r="K27" s="23" t="s">
        <v>148</v>
      </c>
      <c r="L27" s="23"/>
      <c r="M27" s="23"/>
      <c r="N27" s="23"/>
      <c r="O27" s="25"/>
      <c r="P27" s="25" t="s">
        <v>105</v>
      </c>
      <c r="Q27" s="25"/>
      <c r="R27" s="26" t="s">
        <v>149</v>
      </c>
    </row>
    <row customFormat="1" ht="15" r="28" s="22" spans="2:18" thickBot="1" x14ac:dyDescent="0.35"/>
    <row customFormat="1" ht="15" r="29" s="22" spans="2:18" thickBot="1" x14ac:dyDescent="0.35">
      <c r="B29" s="324" t="s">
        <v>0</v>
      </c>
      <c r="C29" s="327" t="s">
        <v>120</v>
      </c>
      <c r="D29" s="327"/>
      <c r="E29" s="327"/>
      <c r="F29" s="327"/>
      <c r="G29" s="327"/>
      <c r="H29" s="327"/>
      <c r="I29" s="327"/>
      <c r="J29" s="327"/>
      <c r="K29" s="327"/>
      <c r="L29" s="328" t="s">
        <v>129</v>
      </c>
      <c r="M29" s="327"/>
      <c r="N29" s="327"/>
      <c r="O29" s="327"/>
      <c r="P29" s="327"/>
      <c r="Q29" s="327"/>
      <c r="R29" s="327"/>
    </row>
    <row customFormat="1" customHeight="1" ht="15" r="30" s="22" spans="2:18" x14ac:dyDescent="0.3">
      <c r="B30" s="325"/>
      <c r="C30" s="329" t="s">
        <v>1</v>
      </c>
      <c r="D30" s="330" t="s">
        <v>2</v>
      </c>
      <c r="E30" s="318" t="s">
        <v>134</v>
      </c>
      <c r="F30" s="330" t="s">
        <v>3</v>
      </c>
      <c r="G30" s="322" t="s">
        <v>6</v>
      </c>
      <c r="H30" s="323"/>
      <c r="I30" s="352" t="s">
        <v>123</v>
      </c>
      <c r="J30" s="332" t="s">
        <v>6</v>
      </c>
      <c r="K30" s="333"/>
      <c r="L30" s="334" t="s">
        <v>1</v>
      </c>
      <c r="M30" s="330" t="s">
        <v>2</v>
      </c>
      <c r="N30" s="318" t="s">
        <v>134</v>
      </c>
      <c r="O30" s="330" t="s">
        <v>3</v>
      </c>
      <c r="P30" s="352" t="s">
        <v>122</v>
      </c>
      <c r="Q30" s="332" t="s">
        <v>6</v>
      </c>
      <c r="R30" s="333"/>
    </row>
    <row customFormat="1" ht="91.8" r="31" s="22" spans="2:18" thickBot="1" x14ac:dyDescent="0.35">
      <c r="B31" s="325"/>
      <c r="C31" s="329"/>
      <c r="D31" s="330"/>
      <c r="E31" s="319"/>
      <c r="F31" s="330"/>
      <c r="G31" s="312" t="s">
        <v>4</v>
      </c>
      <c r="H31" s="313" t="s">
        <v>5</v>
      </c>
      <c r="I31" s="353"/>
      <c r="J31" s="29" t="s">
        <v>7</v>
      </c>
      <c r="K31" s="30" t="s">
        <v>8</v>
      </c>
      <c r="L31" s="334"/>
      <c r="M31" s="330"/>
      <c r="N31" s="319"/>
      <c r="O31" s="330"/>
      <c r="P31" s="353"/>
      <c r="Q31" s="29" t="s">
        <v>127</v>
      </c>
      <c r="R31" s="30" t="s">
        <v>128</v>
      </c>
    </row>
    <row customFormat="1" ht="15" r="32" s="22" spans="2:18" thickBot="1" x14ac:dyDescent="0.35">
      <c r="B32" s="326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14">
        <v>9</v>
      </c>
      <c r="L32" s="315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14">
        <v>16</v>
      </c>
    </row>
    <row customFormat="1" ht="15.6" r="33" s="22" spans="2:19" x14ac:dyDescent="0.3">
      <c r="B33" s="14" t="s">
        <v>107</v>
      </c>
      <c r="C33" s="248" t="n">
        <f>'Banskobystrický kraj'!E49</f>
        <v>397.0</v>
      </c>
      <c r="D33" s="249" t="n">
        <f>'Banskobystrický kraj'!F49</f>
        <v>68.0</v>
      </c>
      <c r="E33" s="249" t="n">
        <f>'Banskobystrický kraj'!G49</f>
        <v>56.0</v>
      </c>
      <c r="F33" s="249" t="n">
        <f>'Banskobystrický kraj'!H49</f>
        <v>46.0</v>
      </c>
      <c r="G33" s="249" t="n">
        <f>'Banskobystrický kraj'!I49</f>
        <v>39.0</v>
      </c>
      <c r="H33" s="249" t="n">
        <f>'Banskobystrický kraj'!J49</f>
        <v>7.0</v>
      </c>
      <c r="I33" s="249" t="n">
        <f>'Banskobystrický kraj'!K49</f>
        <v>567.0</v>
      </c>
      <c r="J33" s="249" t="n">
        <f>'Banskobystrický kraj'!L49</f>
        <v>34.0</v>
      </c>
      <c r="K33" s="250" t="n">
        <f>'Banskobystrický kraj'!M49</f>
        <v>54.0</v>
      </c>
      <c r="L33" s="251" t="n">
        <f>'Banskobystrický kraj'!N49</f>
        <v>598.0</v>
      </c>
      <c r="M33" s="249" t="n">
        <f>'Banskobystrický kraj'!O49</f>
        <v>93.0</v>
      </c>
      <c r="N33" s="249" t="n">
        <f>'Banskobystrický kraj'!P49</f>
        <v>85.0</v>
      </c>
      <c r="O33" s="249" t="n">
        <f>'Banskobystrický kraj'!Q49</f>
        <v>68.0</v>
      </c>
      <c r="P33" s="249" t="n">
        <f>'Banskobystrický kraj'!R49</f>
        <v>844.0</v>
      </c>
      <c r="Q33" s="249" t="n">
        <f>'Banskobystrický kraj'!S49</f>
        <v>50.0</v>
      </c>
      <c r="R33" s="250" t="n">
        <f>'Banskobystrický kraj'!T49</f>
        <v>74.0</v>
      </c>
    </row>
    <row customFormat="1" ht="15.6" r="34" s="22" spans="2:19" x14ac:dyDescent="0.3">
      <c r="B34" s="17" t="s">
        <v>100</v>
      </c>
      <c r="C34" s="275" t="n">
        <f>'Banskobystrický kraj'!E50</f>
        <v>0.7001763668430335</v>
      </c>
      <c r="D34" s="276" t="n">
        <f>'Banskobystrický kraj'!F50</f>
        <v>0.11992945326278659</v>
      </c>
      <c r="E34" s="276" t="n">
        <f>'Banskobystrický kraj'!G50</f>
        <v>0.09876543209876543</v>
      </c>
      <c r="F34" s="276" t="n">
        <f>'Banskobystrický kraj'!H50</f>
        <v>0.08112874779541446</v>
      </c>
      <c r="G34" s="276" t="n">
        <f>'Banskobystrický kraj'!I50</f>
        <v>0.8478260869565217</v>
      </c>
      <c r="H34" s="276" t="n">
        <f>'Banskobystrický kraj'!J50</f>
        <v>0.15217391304347827</v>
      </c>
      <c r="I34" s="276"/>
      <c r="J34" s="276" t="n">
        <f>'Banskobystrický kraj'!L50</f>
        <v>0.059964726631393295</v>
      </c>
      <c r="K34" s="277" t="n">
        <f>'Banskobystrický kraj'!M50</f>
        <v>0.09523809523809523</v>
      </c>
      <c r="L34" s="278" t="n">
        <f>'Banskobystrický kraj'!N50</f>
        <v>0.7085308056872038</v>
      </c>
      <c r="M34" s="276" t="n">
        <f>'Banskobystrický kraj'!O50</f>
        <v>0.11018957345971564</v>
      </c>
      <c r="N34" s="276" t="n">
        <f>'Banskobystrický kraj'!P50</f>
        <v>0.10071090047393365</v>
      </c>
      <c r="O34" s="276" t="n">
        <f>'Banskobystrický kraj'!Q50</f>
        <v>0.08056872037914688</v>
      </c>
      <c r="P34" s="276"/>
      <c r="Q34" s="276" t="n">
        <f>'Banskobystrický kraj'!S50</f>
        <v>0.05924170616113744</v>
      </c>
      <c r="R34" s="277" t="n">
        <f>'Banskobystrický kraj'!T50</f>
        <v>0.08767772511848342</v>
      </c>
    </row>
    <row customFormat="1" ht="15.6" r="35" s="22" spans="2:19" x14ac:dyDescent="0.3">
      <c r="B35" s="15" t="s">
        <v>108</v>
      </c>
      <c r="C35" s="252" t="n">
        <f>'Bratislavský kraj'!E37</f>
        <v>286.0</v>
      </c>
      <c r="D35" s="253" t="n">
        <f>'Bratislavský kraj'!F37</f>
        <v>38.0</v>
      </c>
      <c r="E35" s="253" t="n">
        <f>'Bratislavský kraj'!G37</f>
        <v>57.0</v>
      </c>
      <c r="F35" s="253" t="n">
        <f>'Bratislavský kraj'!H37</f>
        <v>100.0</v>
      </c>
      <c r="G35" s="253" t="n">
        <f>'Bratislavský kraj'!I37</f>
        <v>93.0</v>
      </c>
      <c r="H35" s="253" t="n">
        <f>'Bratislavský kraj'!J37</f>
        <v>7.0</v>
      </c>
      <c r="I35" s="253" t="n">
        <f>'Bratislavský kraj'!K37</f>
        <v>481.0</v>
      </c>
      <c r="J35" s="253" t="n">
        <f>'Bratislavský kraj'!L37</f>
        <v>81.0</v>
      </c>
      <c r="K35" s="293" t="n">
        <f>'Bratislavský kraj'!M37</f>
        <v>43.0</v>
      </c>
      <c r="L35" s="252" t="n">
        <f>'Bratislavský kraj'!N37</f>
        <v>398.0</v>
      </c>
      <c r="M35" s="253" t="n">
        <f>'Bratislavský kraj'!O37</f>
        <v>45.0</v>
      </c>
      <c r="N35" s="253" t="n">
        <f>'Bratislavský kraj'!P37</f>
        <v>81.0</v>
      </c>
      <c r="O35" s="253" t="n">
        <f>'Bratislavský kraj'!Q37</f>
        <v>158.0</v>
      </c>
      <c r="P35" s="293" t="n">
        <f>'Bratislavský kraj'!R37</f>
        <v>682.0</v>
      </c>
      <c r="Q35" s="253" t="n">
        <f>'Bratislavský kraj'!S37</f>
        <v>128.0</v>
      </c>
      <c r="R35" s="254" t="n">
        <f>'Bratislavský kraj'!T37</f>
        <v>64.0</v>
      </c>
    </row>
    <row customFormat="1" ht="15.6" r="36" s="22" spans="2:19" x14ac:dyDescent="0.3">
      <c r="B36" s="18" t="s">
        <v>100</v>
      </c>
      <c r="C36" s="279" t="n">
        <f>'Bratislavský kraj'!E38</f>
        <v>0.5945945945945946</v>
      </c>
      <c r="D36" s="280" t="n">
        <f>'Bratislavský kraj'!F38</f>
        <v>0.079002079002079</v>
      </c>
      <c r="E36" s="280" t="n">
        <f>'Bratislavský kraj'!G38</f>
        <v>0.11850311850311851</v>
      </c>
      <c r="F36" s="280" t="n">
        <f>'Bratislavský kraj'!H38</f>
        <v>0.20790020790020786</v>
      </c>
      <c r="G36" s="280" t="n">
        <f>'Bratislavský kraj'!I38</f>
        <v>0.93</v>
      </c>
      <c r="H36" s="280" t="n">
        <f>'Bratislavský kraj'!J38</f>
        <v>0.06999999999999995</v>
      </c>
      <c r="I36" s="280"/>
      <c r="J36" s="280" t="n">
        <f>'Bratislavský kraj'!L38</f>
        <v>0.1683991683991684</v>
      </c>
      <c r="K36" s="294" t="n">
        <f>'Bratislavský kraj'!M38</f>
        <v>0.0893970893970894</v>
      </c>
      <c r="L36" s="279" t="n">
        <f>'Bratislavský kraj'!N38</f>
        <v>0.5835777126099707</v>
      </c>
      <c r="M36" s="280" t="n">
        <f>'Bratislavský kraj'!O38</f>
        <v>0.06598240469208211</v>
      </c>
      <c r="N36" s="280" t="n">
        <f>'Bratislavský kraj'!P38</f>
        <v>0.6328125</v>
      </c>
      <c r="O36" s="280" t="n">
        <f>'Bratislavský kraj'!Q38</f>
        <v>-0.2823726173020528</v>
      </c>
      <c r="P36" s="294"/>
      <c r="Q36" s="280" t="n">
        <f>'Bratislavský kraj'!S38</f>
        <v>0.187683284457478</v>
      </c>
      <c r="R36" s="281" t="n">
        <f>'Bratislavský kraj'!T38</f>
        <v>0.093841642228739</v>
      </c>
      <c r="S36" s="292"/>
    </row>
    <row customFormat="1" ht="15.6" r="37" s="22" spans="2:19" x14ac:dyDescent="0.3">
      <c r="B37" s="15" t="s">
        <v>109</v>
      </c>
      <c r="C37" s="252" t="n">
        <f>'Košický kraj'!E45</f>
        <v>385.0</v>
      </c>
      <c r="D37" s="253" t="n">
        <f>'Košický kraj'!F45</f>
        <v>48.0</v>
      </c>
      <c r="E37" s="253" t="n">
        <f>'Košický kraj'!G45</f>
        <v>35.0</v>
      </c>
      <c r="F37" s="253" t="n">
        <f>'Košický kraj'!H45</f>
        <v>58.0</v>
      </c>
      <c r="G37" s="253" t="n">
        <f>'Košický kraj'!I45</f>
        <v>48.0</v>
      </c>
      <c r="H37" s="253" t="n">
        <f>'Košický kraj'!J45</f>
        <v>10.0</v>
      </c>
      <c r="I37" s="253" t="n">
        <f>'Košický kraj'!K45</f>
        <v>526.0</v>
      </c>
      <c r="J37" s="253" t="n">
        <f>'Košický kraj'!L45</f>
        <v>42.0</v>
      </c>
      <c r="K37" s="254" t="n">
        <f>'Košický kraj'!M45</f>
        <v>56.0</v>
      </c>
      <c r="L37" s="255" t="n">
        <f>'Košický kraj'!N45</f>
        <v>598.0</v>
      </c>
      <c r="M37" s="253" t="n">
        <f>'Košický kraj'!O45</f>
        <v>79.0</v>
      </c>
      <c r="N37" s="253" t="n">
        <f>'Košický kraj'!P45</f>
        <v>51.0</v>
      </c>
      <c r="O37" s="253" t="n">
        <f>'Košický kraj'!Q45</f>
        <v>84.0</v>
      </c>
      <c r="P37" s="253" t="n">
        <f>'Košický kraj'!R45</f>
        <v>812.0</v>
      </c>
      <c r="Q37" s="253" t="n">
        <f>'Košický kraj'!S45</f>
        <v>59.0</v>
      </c>
      <c r="R37" s="254" t="n">
        <f>'Košický kraj'!T45</f>
        <v>84.0</v>
      </c>
    </row>
    <row customFormat="1" ht="15.6" r="38" s="22" spans="2:19" x14ac:dyDescent="0.3">
      <c r="B38" s="18" t="s">
        <v>100</v>
      </c>
      <c r="C38" s="279" t="n">
        <f>'Košický kraj'!E46</f>
        <v>0.7319391634980988</v>
      </c>
      <c r="D38" s="280" t="n">
        <f>'Košický kraj'!F46</f>
        <v>0.09125475285171103</v>
      </c>
      <c r="E38" s="280" t="n">
        <f>'Košický kraj'!G46</f>
        <v>0.06653992395437262</v>
      </c>
      <c r="F38" s="280" t="n">
        <f>'Košický kraj'!H46</f>
        <v>0.1102661596958175</v>
      </c>
      <c r="G38" s="280" t="n">
        <f>'Košický kraj'!I46</f>
        <v>0.8275862068965517</v>
      </c>
      <c r="H38" s="280" t="n">
        <f>'Košický kraj'!J46</f>
        <v>1.0</v>
      </c>
      <c r="I38" s="280"/>
      <c r="J38" s="280" t="n">
        <f>'Košický kraj'!L46</f>
        <v>0.07984790874524715</v>
      </c>
      <c r="K38" s="281" t="n">
        <f>'Košický kraj'!M46</f>
        <v>0.10646387832699619</v>
      </c>
      <c r="L38" s="282" t="n">
        <f>'Košický kraj'!N46</f>
        <v>0.7364532019704434</v>
      </c>
      <c r="M38" s="280" t="n">
        <f>'Košický kraj'!O46</f>
        <v>0.09729064039408868</v>
      </c>
      <c r="N38" s="280" t="n">
        <f>'Košický kraj'!P46</f>
        <v>0.06280788177339902</v>
      </c>
      <c r="O38" s="280" t="n">
        <f>'Košický kraj'!Q46</f>
        <v>0.1034482758620689</v>
      </c>
      <c r="P38" s="280"/>
      <c r="Q38" s="280" t="n">
        <f>'Košický kraj'!S46</f>
        <v>0.07266009852216748</v>
      </c>
      <c r="R38" s="281" t="n">
        <f>'Košický kraj'!T46</f>
        <v>0.10344827586206896</v>
      </c>
    </row>
    <row customFormat="1" ht="15.6" r="39" s="22" spans="2:19" x14ac:dyDescent="0.3">
      <c r="B39" s="15" t="s">
        <v>110</v>
      </c>
      <c r="C39" s="252" t="n">
        <f>'Nitrianský kraj'!E35</f>
        <v>419.0</v>
      </c>
      <c r="D39" s="253" t="n">
        <f>'Nitrianský kraj'!F35</f>
        <v>52.0</v>
      </c>
      <c r="E39" s="253" t="n">
        <f>'Nitrianský kraj'!G35</f>
        <v>64.0</v>
      </c>
      <c r="F39" s="253" t="n">
        <f>'Nitrianský kraj'!H35</f>
        <v>43.0</v>
      </c>
      <c r="G39" s="253" t="n">
        <f>'Nitrianský kraj'!I35</f>
        <v>40.0</v>
      </c>
      <c r="H39" s="253" t="n">
        <f>'Nitrianský kraj'!J35</f>
        <v>3.0</v>
      </c>
      <c r="I39" s="253" t="n">
        <f>'Nitrianský kraj'!K35</f>
        <v>578.0</v>
      </c>
      <c r="J39" s="253" t="n">
        <f>'Nitrianský kraj'!L35</f>
        <v>34.0</v>
      </c>
      <c r="K39" s="254" t="n">
        <f>'Nitrianský kraj'!M35</f>
        <v>28.0</v>
      </c>
      <c r="L39" s="255" t="n">
        <f>'Nitrianský kraj'!N35</f>
        <v>590.0</v>
      </c>
      <c r="M39" s="253" t="n">
        <f>'Nitrianský kraj'!O35</f>
        <v>68.0</v>
      </c>
      <c r="N39" s="253" t="n">
        <f>'Nitrianský kraj'!P35</f>
        <v>94.0</v>
      </c>
      <c r="O39" s="253" t="n">
        <f>'Nitrianský kraj'!Q35</f>
        <v>69.0</v>
      </c>
      <c r="P39" s="253" t="n">
        <f>'Nitrianský kraj'!R35</f>
        <v>821.0</v>
      </c>
      <c r="Q39" s="253" t="n">
        <f>'Nitrianský kraj'!S35</f>
        <v>55.0</v>
      </c>
      <c r="R39" s="254" t="n">
        <f>'Nitrianský kraj'!T35</f>
        <v>39.0</v>
      </c>
    </row>
    <row customFormat="1" ht="15.6" r="40" s="22" spans="2:19" x14ac:dyDescent="0.3">
      <c r="B40" s="18" t="s">
        <v>100</v>
      </c>
      <c r="C40" s="279" t="n">
        <f>'Nitrianský kraj'!E36</f>
        <v>0.7249134948096886</v>
      </c>
      <c r="D40" s="280" t="n">
        <f>'Nitrianský kraj'!F36</f>
        <v>0.08996539792387544</v>
      </c>
      <c r="E40" s="280" t="n">
        <f>'Nitrianský kraj'!G36</f>
        <v>0.11072664359861592</v>
      </c>
      <c r="F40" s="280" t="n">
        <f>'Nitrianský kraj'!H36</f>
        <v>0.07439446366782007</v>
      </c>
      <c r="G40" s="280" t="n">
        <f>'Nitrianský kraj'!I36</f>
        <v>0.9302325581395349</v>
      </c>
      <c r="H40" s="280" t="n">
        <f>'Nitrianský kraj'!J36</f>
        <v>0.06976744186046513</v>
      </c>
      <c r="I40" s="280"/>
      <c r="J40" s="280" t="n">
        <f>'Nitrianský kraj'!L36</f>
        <v>0.058823529411764705</v>
      </c>
      <c r="K40" s="281" t="n">
        <f>'Nitrianský kraj'!M36</f>
        <v>0.04844290657439446</v>
      </c>
      <c r="L40" s="282" t="n">
        <f>'Nitrianský kraj'!N36</f>
        <v>0.7186358099878197</v>
      </c>
      <c r="M40" s="280" t="n">
        <f>'Nitrianský kraj'!O36</f>
        <v>0.0828258221680877</v>
      </c>
      <c r="N40" s="280" t="n">
        <f>'Nitrianský kraj'!P36</f>
        <v>0.11449451887941535</v>
      </c>
      <c r="O40" s="280" t="n">
        <f>'Nitrianský kraj'!Q36</f>
        <v>0.08404384896467722</v>
      </c>
      <c r="P40" s="280"/>
      <c r="Q40" s="280" t="n">
        <f>'Nitrianský kraj'!S36</f>
        <v>0.06699147381242387</v>
      </c>
      <c r="R40" s="281" t="n">
        <f>'Nitrianský kraj'!T36</f>
        <v>0.047503045066991476</v>
      </c>
    </row>
    <row customFormat="1" ht="15.6" r="41" s="22" spans="2:19" x14ac:dyDescent="0.3">
      <c r="B41" s="15" t="s">
        <v>111</v>
      </c>
      <c r="C41" s="252" t="n">
        <f>'Prešovský kraj'!E53</f>
        <v>372.0</v>
      </c>
      <c r="D41" s="253" t="n">
        <f>'Prešovský kraj'!F53</f>
        <v>61.0</v>
      </c>
      <c r="E41" s="253" t="n">
        <f>'Prešovský kraj'!G53</f>
        <v>28.0</v>
      </c>
      <c r="F41" s="253" t="n">
        <f>'Prešovský kraj'!H53</f>
        <v>50.0</v>
      </c>
      <c r="G41" s="253" t="n">
        <f>'Prešovský kraj'!I53</f>
        <v>45.0</v>
      </c>
      <c r="H41" s="253" t="n">
        <f>'Prešovský kraj'!J53</f>
        <v>5.0</v>
      </c>
      <c r="I41" s="253" t="n">
        <f>'Prešovský kraj'!K53</f>
        <v>511.0</v>
      </c>
      <c r="J41" s="253" t="n">
        <f>'Prešovský kraj'!L53</f>
        <v>33.0</v>
      </c>
      <c r="K41" s="254" t="n">
        <f>'Prešovský kraj'!M53</f>
        <v>37.0</v>
      </c>
      <c r="L41" s="255" t="n">
        <f>'Prešovský kraj'!N53</f>
        <v>591.0</v>
      </c>
      <c r="M41" s="253" t="n">
        <f>'Prešovský kraj'!O53</f>
        <v>92.0</v>
      </c>
      <c r="N41" s="253" t="n">
        <f>'Prešovský kraj'!P53</f>
        <v>44.0</v>
      </c>
      <c r="O41" s="253" t="n">
        <f>'Prešovský kraj'!Q53</f>
        <v>76.0</v>
      </c>
      <c r="P41" s="253" t="n">
        <f>'Prešovský kraj'!R53</f>
        <v>803.0</v>
      </c>
      <c r="Q41" s="253" t="n">
        <f>'Prešovský kraj'!S53</f>
        <v>52.0</v>
      </c>
      <c r="R41" s="254" t="n">
        <f>'Prešovský kraj'!T53</f>
        <v>51.0</v>
      </c>
    </row>
    <row customFormat="1" ht="15.6" r="42" s="22" spans="2:19" x14ac:dyDescent="0.3">
      <c r="B42" s="18" t="s">
        <v>100</v>
      </c>
      <c r="C42" s="279" t="n">
        <f>'Prešovský kraj'!E54</f>
        <v>0.7279843444227005</v>
      </c>
      <c r="D42" s="280" t="n">
        <f>'Prešovský kraj'!F54</f>
        <v>0.11937377690802348</v>
      </c>
      <c r="E42" s="280" t="n">
        <f>'Prešovský kraj'!G54</f>
        <v>0.0547945205479452</v>
      </c>
      <c r="F42" s="280" t="n">
        <f>'Prešovský kraj'!H54</f>
        <v>0.09784735812133077</v>
      </c>
      <c r="G42" s="280" t="n">
        <f>'Prešovský kraj'!I54</f>
        <v>0.9</v>
      </c>
      <c r="H42" s="280" t="n">
        <f>'Prešovský kraj'!J54</f>
        <v>0.09999999999999998</v>
      </c>
      <c r="I42" s="280"/>
      <c r="J42" s="280" t="n">
        <f>'Prešovský kraj'!L54</f>
        <v>0.06457925636007827</v>
      </c>
      <c r="K42" s="281" t="n">
        <f>'Prešovský kraj'!M54</f>
        <v>0.07240704500978473</v>
      </c>
      <c r="L42" s="282" t="n">
        <f>'Prešovský kraj'!N54</f>
        <v>0.7359900373599004</v>
      </c>
      <c r="M42" s="280" t="n">
        <f>'Prešovský kraj'!O54</f>
        <v>0.11457036114570361</v>
      </c>
      <c r="N42" s="280" t="n">
        <f>'Prešovský kraj'!P54</f>
        <v>0.0547945205479452</v>
      </c>
      <c r="O42" s="280" t="n">
        <f>'Prešovský kraj'!Q54</f>
        <v>0.09464508094645074</v>
      </c>
      <c r="P42" s="280"/>
      <c r="Q42" s="280" t="n">
        <f>'Prešovský kraj'!S54</f>
        <v>0.0647571606475716</v>
      </c>
      <c r="R42" s="281" t="n">
        <f>'Prešovský kraj'!T54</f>
        <v>0.06351183063511831</v>
      </c>
    </row>
    <row customFormat="1" ht="15.6" r="43" s="22" spans="2:19" x14ac:dyDescent="0.3">
      <c r="B43" s="15" t="s">
        <v>112</v>
      </c>
      <c r="C43" s="252" t="n">
        <f>'Trenčianský kraj'!E43</f>
        <v>362.0</v>
      </c>
      <c r="D43" s="253" t="n">
        <f>'Trenčianský kraj'!F43</f>
        <v>57.0</v>
      </c>
      <c r="E43" s="253" t="n">
        <f>'Trenčianský kraj'!G43</f>
        <v>44.0</v>
      </c>
      <c r="F43" s="253" t="n">
        <f>'Trenčianský kraj'!H43</f>
        <v>79.0</v>
      </c>
      <c r="G43" s="253" t="n">
        <f>'Trenčianský kraj'!I43</f>
        <v>75.0</v>
      </c>
      <c r="H43" s="253" t="n">
        <f>'Trenčianský kraj'!J43</f>
        <v>4.0</v>
      </c>
      <c r="I43" s="253" t="n">
        <f>'Trenčianský kraj'!K43</f>
        <v>542.0</v>
      </c>
      <c r="J43" s="253" t="n">
        <f>'Trenčianský kraj'!L43</f>
        <v>52.0</v>
      </c>
      <c r="K43" s="254" t="n">
        <f>'Trenčianský kraj'!M43</f>
        <v>72.0</v>
      </c>
      <c r="L43" s="255" t="n">
        <f>'Trenčianský kraj'!N43</f>
        <v>520.0</v>
      </c>
      <c r="M43" s="253" t="n">
        <f>'Trenčianský kraj'!O43</f>
        <v>72.0</v>
      </c>
      <c r="N43" s="253" t="n">
        <f>'Trenčianský kraj'!P43</f>
        <v>65.0</v>
      </c>
      <c r="O43" s="253" t="n">
        <f>'Trenčianský kraj'!Q43</f>
        <v>121.0</v>
      </c>
      <c r="P43" s="253" t="n">
        <f>'Trenčianský kraj'!R43</f>
        <v>778.0</v>
      </c>
      <c r="Q43" s="253" t="n">
        <f>'Trenčianský kraj'!S43</f>
        <v>78.0</v>
      </c>
      <c r="R43" s="254" t="n">
        <f>'Trenčianský kraj'!T43</f>
        <v>105.0</v>
      </c>
    </row>
    <row customFormat="1" ht="15.6" r="44" s="22" spans="2:19" x14ac:dyDescent="0.3">
      <c r="B44" s="18" t="s">
        <v>100</v>
      </c>
      <c r="C44" s="279" t="n">
        <f>'Trenčianský kraj'!E44</f>
        <v>0.6678966789667896</v>
      </c>
      <c r="D44" s="280" t="n">
        <f>'Trenčianský kraj'!F44</f>
        <v>0.10516605166051661</v>
      </c>
      <c r="E44" s="280" t="n">
        <f>'Trenčianský kraj'!G44</f>
        <v>0.08118081180811808</v>
      </c>
      <c r="F44" s="280" t="n">
        <f>'Trenčianský kraj'!H44</f>
        <v>0.14575645756457567</v>
      </c>
      <c r="G44" s="280" t="n">
        <f>'Trenčianský kraj'!I44</f>
        <v>0.9493670886075949</v>
      </c>
      <c r="H44" s="280" t="n">
        <f>'Trenčianský kraj'!J44</f>
        <v>0.05063291139240511</v>
      </c>
      <c r="I44" s="280"/>
      <c r="J44" s="280" t="n">
        <f>'Trenčianský kraj'!L44</f>
        <v>0.0959409594095941</v>
      </c>
      <c r="K44" s="281" t="n">
        <f>'Trenčianský kraj'!M44</f>
        <v>0.13284132841328414</v>
      </c>
      <c r="L44" s="282" t="n">
        <f>'Trenčianský kraj'!N44</f>
        <v>0.6683804627249358</v>
      </c>
      <c r="M44" s="280" t="n">
        <f>'Trenčianský kraj'!O44</f>
        <v>0.09254498714652956</v>
      </c>
      <c r="N44" s="280" t="n">
        <f>'Trenčianský kraj'!P44</f>
        <v>0.08354755784061697</v>
      </c>
      <c r="O44" s="280" t="n">
        <f>'Trenčianský kraj'!Q44</f>
        <v>0.15552699228791766</v>
      </c>
      <c r="P44" s="280"/>
      <c r="Q44" s="280" t="n">
        <f>'Trenčianský kraj'!S44</f>
        <v>0.10025706940874037</v>
      </c>
      <c r="R44" s="281" t="n">
        <f>'Trenčianský kraj'!T44</f>
        <v>0.13496143958868895</v>
      </c>
    </row>
    <row customFormat="1" ht="15.6" r="45" s="22" spans="2:19" x14ac:dyDescent="0.3">
      <c r="B45" s="15" t="s">
        <v>113</v>
      </c>
      <c r="C45" s="252" t="n">
        <f>'Trnavský kraj'!E35</f>
        <v>310.0</v>
      </c>
      <c r="D45" s="253" t="n">
        <f>'Trnavský kraj'!F35</f>
        <v>48.0</v>
      </c>
      <c r="E45" s="253" t="n">
        <f>'Trnavský kraj'!G35</f>
        <v>40.0</v>
      </c>
      <c r="F45" s="253" t="n">
        <f>'Trnavský kraj'!H35</f>
        <v>46.0</v>
      </c>
      <c r="G45" s="253" t="n">
        <f>'Trnavský kraj'!I35</f>
        <v>43.0</v>
      </c>
      <c r="H45" s="253" t="n">
        <f>'Trnavský kraj'!J35</f>
        <v>3.0</v>
      </c>
      <c r="I45" s="253" t="n">
        <f>'Trnavský kraj'!K35</f>
        <v>444.0</v>
      </c>
      <c r="J45" s="253" t="n">
        <f>'Trnavský kraj'!L35</f>
        <v>33.0</v>
      </c>
      <c r="K45" s="254" t="n">
        <f>'Trnavský kraj'!M35</f>
        <v>37.0</v>
      </c>
      <c r="L45" s="255" t="n">
        <f>'Trnavský kraj'!N35</f>
        <v>413.0</v>
      </c>
      <c r="M45" s="253" t="n">
        <f>'Trnavský kraj'!O35</f>
        <v>58.0</v>
      </c>
      <c r="N45" s="253" t="n">
        <f>'Trnavský kraj'!P35</f>
        <v>56.0</v>
      </c>
      <c r="O45" s="253" t="n">
        <f>'Trnavský kraj'!Q35</f>
        <v>61.0</v>
      </c>
      <c r="P45" s="253" t="n">
        <f>'Trnavský kraj'!R35</f>
        <v>588.0</v>
      </c>
      <c r="Q45" s="253" t="n">
        <f>'Trnavský kraj'!S35</f>
        <v>45.0</v>
      </c>
      <c r="R45" s="254" t="n">
        <f>'Trnavský kraj'!T35</f>
        <v>51.0</v>
      </c>
    </row>
    <row customFormat="1" ht="15.6" r="46" s="22" spans="2:19" x14ac:dyDescent="0.3">
      <c r="B46" s="19" t="s">
        <v>100</v>
      </c>
      <c r="C46" s="279" t="n">
        <f>'Trnavský kraj'!E36</f>
        <v>0.6981981981981982</v>
      </c>
      <c r="D46" s="280" t="n">
        <f>'Trnavský kraj'!F36</f>
        <v>0.10810810810810811</v>
      </c>
      <c r="E46" s="280" t="n">
        <f>'Trnavský kraj'!G36</f>
        <v>0.09009009009009009</v>
      </c>
      <c r="F46" s="280" t="n">
        <f>'Trnavský kraj'!H36</f>
        <v>0.10360360360360363</v>
      </c>
      <c r="G46" s="280" t="n">
        <f>'Trnavský kraj'!I36</f>
        <v>0.9347826086956522</v>
      </c>
      <c r="H46" s="280" t="n">
        <f>'Trnavský kraj'!J36</f>
        <v>0.06521739130434778</v>
      </c>
      <c r="I46" s="280"/>
      <c r="J46" s="280" t="n">
        <f>'Trnavský kraj'!L36</f>
        <v>0.07432432432432433</v>
      </c>
      <c r="K46" s="281" t="n">
        <f>'Trnavský kraj'!M36</f>
        <v>0.08333333333333333</v>
      </c>
      <c r="L46" s="282" t="n">
        <f>'Trnavský kraj'!N36</f>
        <v>0.7023809523809523</v>
      </c>
      <c r="M46" s="280" t="n">
        <f>'Trnavský kraj'!O36</f>
        <v>0.09863945578231292</v>
      </c>
      <c r="N46" s="280" t="n">
        <f>'Trnavský kraj'!P36</f>
        <v>0.09523809523809523</v>
      </c>
      <c r="O46" s="280" t="n">
        <f>'Trnavský kraj'!Q36</f>
        <v>0.10374149659863952</v>
      </c>
      <c r="P46" s="280"/>
      <c r="Q46" s="280" t="n">
        <f>'Trnavský kraj'!S36</f>
        <v>0.07653061224489796</v>
      </c>
      <c r="R46" s="281" t="n">
        <f>'Trnavský kraj'!T36</f>
        <v>0.08673469387755102</v>
      </c>
    </row>
    <row customFormat="1" ht="15.6" r="47" s="22" spans="2:19" x14ac:dyDescent="0.3">
      <c r="B47" s="16" t="s">
        <v>114</v>
      </c>
      <c r="C47" s="252" t="n">
        <f>'Žilinský kraj'!E45</f>
        <v>381.0</v>
      </c>
      <c r="D47" s="253" t="n">
        <f>'Žilinský kraj'!F45</f>
        <v>59.0</v>
      </c>
      <c r="E47" s="253" t="n">
        <f>'Žilinský kraj'!G45</f>
        <v>45.0</v>
      </c>
      <c r="F47" s="253" t="n">
        <f>'Žilinský kraj'!H45</f>
        <v>74.0</v>
      </c>
      <c r="G47" s="253" t="n">
        <f>'Žilinský kraj'!I45</f>
        <v>67.0</v>
      </c>
      <c r="H47" s="253" t="n">
        <f>'Žilinský kraj'!J45</f>
        <v>7.0</v>
      </c>
      <c r="I47" s="253" t="n">
        <f>'Žilinský kraj'!K45</f>
        <v>559.0</v>
      </c>
      <c r="J47" s="253" t="n">
        <f>'Žilinský kraj'!L45</f>
        <v>56.0</v>
      </c>
      <c r="K47" s="254" t="n">
        <f>'Žilinský kraj'!M45</f>
        <v>53.0</v>
      </c>
      <c r="L47" s="255" t="n">
        <f>'Žilinský kraj'!N45</f>
        <v>559.0</v>
      </c>
      <c r="M47" s="253" t="n">
        <f>'Žilinský kraj'!O45</f>
        <v>87.0</v>
      </c>
      <c r="N47" s="253" t="n">
        <f>'Žilinský kraj'!P45</f>
        <v>67.0</v>
      </c>
      <c r="O47" s="253" t="n">
        <f>'Žilinský kraj'!Q45</f>
        <v>118.0</v>
      </c>
      <c r="P47" s="253" t="n">
        <f>'Žilinský kraj'!R45</f>
        <v>831.0</v>
      </c>
      <c r="Q47" s="253" t="n">
        <f>'Žilinský kraj'!S45</f>
        <v>89.0</v>
      </c>
      <c r="R47" s="254" t="n">
        <f>'Žilinský kraj'!T45</f>
        <v>82.0</v>
      </c>
    </row>
    <row customFormat="1" ht="16.2" r="48" s="22" spans="2:19" thickBot="1" x14ac:dyDescent="0.35">
      <c r="B48" s="20" t="s">
        <v>100</v>
      </c>
      <c r="C48" s="288" t="n">
        <f>'Žilinský kraj'!E46</f>
        <v>0.6815742397137746</v>
      </c>
      <c r="D48" s="289" t="n">
        <f>'Žilinský kraj'!F46</f>
        <v>0.10554561717352415</v>
      </c>
      <c r="E48" s="289" t="n">
        <f>'Žilinský kraj'!G46</f>
        <v>0.08050089445438283</v>
      </c>
      <c r="F48" s="289" t="n">
        <f>'Žilinský kraj'!H46</f>
        <v>0.1323792486583184</v>
      </c>
      <c r="G48" s="289" t="n">
        <f>'Žilinský kraj'!I46</f>
        <v>0.9054054054054054</v>
      </c>
      <c r="H48" s="289" t="n">
        <f>'Žilinský kraj'!J46</f>
        <v>0.09459459459459463</v>
      </c>
      <c r="I48" s="289"/>
      <c r="J48" s="289" t="n">
        <f>'Žilinský kraj'!L46</f>
        <v>0.1001788908765653</v>
      </c>
      <c r="K48" s="290" t="n">
        <f>'Žilinský kraj'!M46</f>
        <v>0.09481216457960644</v>
      </c>
      <c r="L48" s="291" t="n">
        <f>'Žilinský kraj'!N46</f>
        <v>0.6726835138387485</v>
      </c>
      <c r="M48" s="289" t="n">
        <f>'Žilinský kraj'!O46</f>
        <v>0.10469314079422383</v>
      </c>
      <c r="N48" s="289" t="n">
        <f>'Žilinský kraj'!P46</f>
        <v>0.08062575210589651</v>
      </c>
      <c r="O48" s="289" t="n">
        <f>'Žilinský kraj'!Q46</f>
        <v>0.1419975932611312</v>
      </c>
      <c r="P48" s="289"/>
      <c r="Q48" s="289" t="n">
        <f>'Žilinský kraj'!S46</f>
        <v>0.10709987966305656</v>
      </c>
      <c r="R48" s="290" t="n">
        <f>'Žilinský kraj'!T46</f>
        <v>0.098676293622142</v>
      </c>
    </row>
    <row customFormat="1" ht="16.2" r="49" s="22" spans="2:18" thickBot="1" x14ac:dyDescent="0.35">
      <c r="B49" s="21" t="s">
        <v>115</v>
      </c>
      <c r="C49" s="295" t="n">
        <f>C33+C35+C37+C39+C41+C43+C45+C47</f>
        <v>2912.0</v>
      </c>
      <c r="D49" s="296" t="n">
        <f ref="D49:R49" si="4" t="shared">D33+D35+D37+D39+D41+D43+D45+D47</f>
        <v>431.0</v>
      </c>
      <c r="E49" s="296" t="n">
        <f ref="E49" si="5" t="shared">E33+E35+E37+E39+E41+E43+E45+E47</f>
        <v>369.0</v>
      </c>
      <c r="F49" s="296" t="n">
        <f si="4" t="shared"/>
        <v>496.0</v>
      </c>
      <c r="G49" s="296" t="n">
        <f si="4" t="shared"/>
        <v>450.0</v>
      </c>
      <c r="H49" s="296" t="n">
        <f si="4" t="shared"/>
        <v>46.0</v>
      </c>
      <c r="I49" s="296" t="n">
        <f si="4" t="shared"/>
        <v>4208.0</v>
      </c>
      <c r="J49" s="296" t="n">
        <f si="4" t="shared"/>
        <v>365.0</v>
      </c>
      <c r="K49" s="297" t="n">
        <f si="4" t="shared"/>
        <v>380.0</v>
      </c>
      <c r="L49" s="298" t="n">
        <f si="4" t="shared"/>
        <v>4267.0</v>
      </c>
      <c r="M49" s="296" t="n">
        <f si="4" t="shared"/>
        <v>594.0</v>
      </c>
      <c r="N49" s="296" t="n">
        <f ref="N49" si="6" t="shared">N33+N35+N37+N39+N41+N43+N45+N47</f>
        <v>543.0</v>
      </c>
      <c r="O49" s="296" t="n">
        <f si="4" t="shared"/>
        <v>755.0</v>
      </c>
      <c r="P49" s="296" t="n">
        <f si="4" t="shared"/>
        <v>6159.0</v>
      </c>
      <c r="Q49" s="296" t="n">
        <f si="4" t="shared"/>
        <v>556.0</v>
      </c>
      <c r="R49" s="297" t="n">
        <f si="4" t="shared"/>
        <v>550.0</v>
      </c>
    </row>
    <row customFormat="1" ht="15" r="50" s="22" spans="2:18" thickBot="1" x14ac:dyDescent="0.35">
      <c r="B50" s="260" t="s">
        <v>100</v>
      </c>
      <c r="C50" s="316" t="n">
        <f>IF(ISERROR(C49/($C49+$D49+$E49+$F49)),0,(C49/($C49+$D49+$E49+$F49)))</f>
        <v>0.6920152091254753</v>
      </c>
      <c r="D50" s="317" t="n">
        <f ref="D50" si="7" t="shared">IF(ISERROR(D49/($C49+$D49+$E49+$F49)),0,(D49/($C49+$D49+$E49+$F49)))</f>
        <v>0.10242395437262357</v>
      </c>
      <c r="E50" s="317" t="n">
        <f ref="E50" si="8" t="shared">IF(ISERROR(E49/($C49+$D49+$E49+$F49)),0,(E49/($C49+$D49+$E49+$F49)))</f>
        <v>0.08769011406844106</v>
      </c>
      <c r="F50" s="271" t="n">
        <f>IF(1-C50-D50-E50=1,IF(F49=0,0,1),1-C50-D50-E50)</f>
        <v>0.11787072243346004</v>
      </c>
      <c r="G50" s="271" t="n">
        <f>IF(ISERROR(G49/F49),0,G49/F49)</f>
        <v>0.907258064516129</v>
      </c>
      <c r="H50" s="271" t="n">
        <f>IF(1-G50=1,IF(H49=0,0,1),1-G50)</f>
        <v>0.092741935483871</v>
      </c>
      <c r="I50" s="271"/>
      <c r="J50" s="271" t="n">
        <f>IF(ISERROR(J49/I49),0,(J49/I49))</f>
        <v>0.08673954372623574</v>
      </c>
      <c r="K50" s="272" t="n">
        <f>IF(ISERROR(K49/I49),0,(K49/I49))</f>
        <v>0.0903041825095057</v>
      </c>
      <c r="L50" s="269" t="n">
        <f>IF(ISERROR(L49/P49),0,(L49/P49))</f>
        <v>0.6928072739081019</v>
      </c>
      <c r="M50" s="271" t="n">
        <f>IF(ISERROR(M49/P49),0,(M49/P49))</f>
        <v>0.09644422795908426</v>
      </c>
      <c r="N50" s="271" t="n">
        <f>IF(ISERROR(N49/Q49),0,(N49/Q49))</f>
        <v>0.9766187050359713</v>
      </c>
      <c r="O50" s="271" t="n">
        <f>IF(1-L50-M50-N50=1,IF(O49=0,0,1),1-L50-M50-N50)</f>
        <v>-0.7658702069031574</v>
      </c>
      <c r="P50" s="271"/>
      <c r="Q50" s="271" t="n">
        <f>IF(ISERROR(Q49/P49),0,(Q49/P49))</f>
        <v>0.090274395194025</v>
      </c>
      <c r="R50" s="273" t="n">
        <f>IF(ISERROR(R49/P49),0,(R49/P49))</f>
        <v>0.08930021107322618</v>
      </c>
    </row>
  </sheetData>
  <sheetProtection autoFilter="0" deleteColumns="0" deleteRows="0" formatCells="0" formatColumns="0" formatRows="0" insertColumns="0" insertHyperlinks="0" insertRows="0" pivotTables="0" sort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bottom="0.39370078740157483" footer="0" header="0" left="0" right="0.19685039370078741" top="0.39370078740157483"/>
  <pageSetup fitToHeight="0" orientation="landscape" paperSize="9" r:id="rId1" scale="76"/>
  <rowBreaks count="1" manualBreakCount="1">
    <brk id="25" man="1" max="17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4.4" x14ac:dyDescent="0.3"/>
  <cols>
    <col min="1" max="1" customWidth="true" width="129.0" collapsed="false"/>
  </cols>
  <sheetData>
    <row ht="18.600000000000001" r="1" spans="1:18" thickBot="1" x14ac:dyDescent="0.4">
      <c r="A1" s="265" t="s">
        <v>132</v>
      </c>
      <c r="B1" s="263"/>
      <c r="C1" s="263"/>
      <c r="D1" s="263"/>
      <c r="E1" s="263"/>
      <c r="F1" s="263"/>
      <c r="G1" s="263"/>
      <c r="H1" s="263"/>
      <c r="I1" s="263"/>
    </row>
    <row ht="28.8" r="2" spans="1:18" x14ac:dyDescent="0.3">
      <c r="A2" s="266" t="s">
        <v>136</v>
      </c>
    </row>
    <row ht="28.8" r="3" spans="1:18" x14ac:dyDescent="0.3">
      <c r="A3" s="267" t="s">
        <v>137</v>
      </c>
    </row>
    <row r="4" spans="1:18" x14ac:dyDescent="0.3">
      <c r="A4" s="300" t="s">
        <v>130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ht="28.8" r="5" spans="1:18" x14ac:dyDescent="0.3">
      <c r="A5" s="267" t="s">
        <v>138</v>
      </c>
    </row>
    <row ht="28.8" r="6" spans="1:18" x14ac:dyDescent="0.3">
      <c r="A6" s="267" t="s">
        <v>139</v>
      </c>
    </row>
    <row ht="43.2" r="7" spans="1:18" x14ac:dyDescent="0.3">
      <c r="A7" s="267" t="s">
        <v>140</v>
      </c>
    </row>
    <row ht="29.4" r="8" spans="1:18" thickBot="1" x14ac:dyDescent="0.35">
      <c r="A8" s="301" t="s">
        <v>131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W51"/>
  <sheetViews>
    <sheetView workbookViewId="0" zoomScaleNormal="100" tabSelected="true">
      <selection activeCell="E8" sqref="E8"/>
    </sheetView>
  </sheetViews>
  <sheetFormatPr defaultRowHeight="14.4" x14ac:dyDescent="0.3"/>
  <cols>
    <col min="1" max="1" customWidth="true" width="4.6640625" collapsed="false"/>
    <col min="2" max="2" customWidth="true" width="5.5546875" collapsed="false"/>
    <col min="3" max="4" customWidth="true" width="25.44140625" collapsed="false"/>
    <col min="5" max="5" customWidth="true" width="7.6640625" collapsed="false"/>
    <col min="6" max="6" customWidth="true" width="7.33203125" collapsed="false"/>
    <col min="7" max="7" customWidth="true" width="11.6640625" collapsed="false"/>
    <col min="8" max="8" customWidth="true" width="9.33203125" collapsed="false"/>
    <col min="9" max="9" customWidth="true" width="10.5546875" collapsed="false"/>
    <col min="10" max="10" customWidth="true" width="10.88671875" collapsed="false"/>
    <col min="11" max="11" customWidth="true" width="6.109375" collapsed="false"/>
    <col min="12" max="13" customWidth="true" width="16.88671875" collapsed="false"/>
    <col min="14" max="14" customWidth="true" width="7.6640625" collapsed="false"/>
    <col min="15" max="15" customWidth="true" width="8.109375" collapsed="false"/>
    <col min="16" max="16" customWidth="true" width="11.6640625" collapsed="false"/>
    <col min="17" max="17" customWidth="true" width="7.88671875" collapsed="false"/>
    <col min="18" max="18" customWidth="true" width="6.5546875" collapsed="false"/>
    <col min="19" max="19" customWidth="true" width="15.88671875" collapsed="false"/>
    <col min="20" max="20" customWidth="true" width="16.0" collapsed="false"/>
  </cols>
  <sheetData>
    <row customFormat="1" ht="15" r="1" s="8" spans="1:20" thickBot="1" x14ac:dyDescent="0.35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customFormat="1" customHeight="1" ht="27" r="2" s="39" spans="1:20" thickBot="1" x14ac:dyDescent="0.35">
      <c r="B2" s="320" t="s">
        <v>143</v>
      </c>
      <c r="C2" s="321"/>
      <c r="D2" s="321"/>
      <c r="E2" s="321"/>
      <c r="F2" s="321"/>
      <c r="G2" s="321"/>
      <c r="H2" s="321"/>
      <c r="I2" s="321"/>
      <c r="J2" s="25"/>
      <c r="K2" s="25"/>
      <c r="L2" s="25" t="s">
        <v>148</v>
      </c>
      <c r="M2" s="25"/>
      <c r="N2" s="25"/>
      <c r="O2" s="25"/>
      <c r="P2" s="302"/>
      <c r="Q2" s="40"/>
      <c r="R2" s="25" t="s">
        <v>105</v>
      </c>
      <c r="S2" s="25"/>
      <c r="T2" s="26" t="s">
        <v>149</v>
      </c>
    </row>
    <row customFormat="1" ht="15" r="3" s="39" spans="1:20" thickBot="1" x14ac:dyDescent="0.35"/>
    <row customFormat="1" ht="15" r="4" s="39" spans="1:20" thickBot="1" x14ac:dyDescent="0.35">
      <c r="B4" s="349" t="s">
        <v>0</v>
      </c>
      <c r="C4" s="349" t="s">
        <v>97</v>
      </c>
      <c r="D4" s="349" t="s">
        <v>98</v>
      </c>
      <c r="E4" s="327" t="s">
        <v>118</v>
      </c>
      <c r="F4" s="327"/>
      <c r="G4" s="327"/>
      <c r="H4" s="327"/>
      <c r="I4" s="327"/>
      <c r="J4" s="327"/>
      <c r="K4" s="327"/>
      <c r="L4" s="327"/>
      <c r="M4" s="327"/>
      <c r="N4" s="328" t="s">
        <v>119</v>
      </c>
      <c r="O4" s="327"/>
      <c r="P4" s="327"/>
      <c r="Q4" s="327"/>
      <c r="R4" s="327"/>
      <c r="S4" s="327"/>
      <c r="T4" s="327"/>
    </row>
    <row customFormat="1" customHeight="1" ht="15" r="5" s="39" spans="1:20" x14ac:dyDescent="0.3">
      <c r="B5" s="350"/>
      <c r="C5" s="350"/>
      <c r="D5" s="350"/>
      <c r="E5" s="329" t="s">
        <v>1</v>
      </c>
      <c r="F5" s="330" t="s">
        <v>2</v>
      </c>
      <c r="G5" s="318" t="s">
        <v>134</v>
      </c>
      <c r="H5" s="330" t="s">
        <v>3</v>
      </c>
      <c r="I5" s="322" t="s">
        <v>6</v>
      </c>
      <c r="J5" s="323"/>
      <c r="K5" s="352" t="s">
        <v>124</v>
      </c>
      <c r="L5" s="332" t="s">
        <v>6</v>
      </c>
      <c r="M5" s="333"/>
      <c r="N5" s="334" t="s">
        <v>1</v>
      </c>
      <c r="O5" s="330" t="s">
        <v>2</v>
      </c>
      <c r="P5" s="318" t="s">
        <v>134</v>
      </c>
      <c r="Q5" s="330" t="s">
        <v>3</v>
      </c>
      <c r="R5" s="352" t="s">
        <v>122</v>
      </c>
      <c r="S5" s="332" t="s">
        <v>6</v>
      </c>
      <c r="T5" s="333"/>
    </row>
    <row customFormat="1" ht="91.8" r="6" s="39" spans="1:20" thickBot="1" x14ac:dyDescent="0.35">
      <c r="B6" s="350"/>
      <c r="C6" s="350"/>
      <c r="D6" s="350"/>
      <c r="E6" s="329"/>
      <c r="F6" s="330"/>
      <c r="G6" s="319"/>
      <c r="H6" s="330"/>
      <c r="I6" s="27" t="s">
        <v>4</v>
      </c>
      <c r="J6" s="28" t="s">
        <v>5</v>
      </c>
      <c r="K6" s="353"/>
      <c r="L6" s="29" t="s">
        <v>7</v>
      </c>
      <c r="M6" s="30" t="s">
        <v>8</v>
      </c>
      <c r="N6" s="334"/>
      <c r="O6" s="330"/>
      <c r="P6" s="319"/>
      <c r="Q6" s="330"/>
      <c r="R6" s="353"/>
      <c r="S6" s="29" t="s">
        <v>125</v>
      </c>
      <c r="T6" s="30" t="s">
        <v>126</v>
      </c>
    </row>
    <row customFormat="1" ht="15" r="7" s="39" spans="1:20" thickBot="1" x14ac:dyDescent="0.35">
      <c r="B7" s="351"/>
      <c r="C7" s="351"/>
      <c r="D7" s="351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14">
        <v>9</v>
      </c>
      <c r="N7" s="315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14">
        <v>16</v>
      </c>
    </row>
    <row customFormat="1" ht="15" r="8" s="39" spans="1:20" thickBot="1" x14ac:dyDescent="0.35">
      <c r="A8" s="13" t="s">
        <v>150</v>
      </c>
      <c r="B8" s="337" t="s">
        <v>38</v>
      </c>
      <c r="C8" s="41" t="s">
        <v>39</v>
      </c>
      <c r="D8" s="42" t="s">
        <v>39</v>
      </c>
      <c r="E8" s="43" t="n">
        <v>6.0</v>
      </c>
      <c r="F8" s="44" t="n">
        <v>1.0</v>
      </c>
      <c r="G8" s="44" t="n">
        <v>2.0</v>
      </c>
      <c r="H8" s="44" t="n">
        <v>0.0</v>
      </c>
      <c r="I8" s="44" t="n">
        <v>0.0</v>
      </c>
      <c r="J8" s="45" t="n">
        <v>0.0</v>
      </c>
      <c r="K8" s="46" t="n">
        <v>9.0</v>
      </c>
      <c r="L8" s="47" t="n">
        <v>0.0</v>
      </c>
      <c r="M8" s="48" t="n">
        <v>0.0</v>
      </c>
      <c r="N8" s="49" t="n">
        <v>10.0</v>
      </c>
      <c r="O8" s="50" t="n">
        <v>1.0</v>
      </c>
      <c r="P8" s="44" t="n">
        <v>3.0</v>
      </c>
      <c r="Q8" s="50" t="n">
        <v>0.0</v>
      </c>
      <c r="R8" s="51" t="n">
        <v>14.0</v>
      </c>
      <c r="S8" s="50" t="n">
        <v>0.0</v>
      </c>
      <c r="T8" s="52" t="n">
        <v>0.0</v>
      </c>
    </row>
    <row customFormat="1" r="9" s="39" spans="1:20" x14ac:dyDescent="0.3">
      <c r="A9" s="13" t="s">
        <v>150</v>
      </c>
      <c r="B9" s="338"/>
      <c r="C9" s="340" t="s">
        <v>40</v>
      </c>
      <c r="D9" s="53" t="s">
        <v>40</v>
      </c>
      <c r="E9" s="54" t="n">
        <v>0.0</v>
      </c>
      <c r="F9" s="55" t="n">
        <v>0.0</v>
      </c>
      <c r="G9" s="55" t="n">
        <v>0.0</v>
      </c>
      <c r="H9" s="55" t="n">
        <v>0.0</v>
      </c>
      <c r="I9" s="55" t="n">
        <v>0.0</v>
      </c>
      <c r="J9" s="56" t="n">
        <v>0.0</v>
      </c>
      <c r="K9" s="57" t="n">
        <v>0.0</v>
      </c>
      <c r="L9" s="58" t="n">
        <v>0.0</v>
      </c>
      <c r="M9" s="59" t="n">
        <v>0.0</v>
      </c>
      <c r="N9" s="60" t="n">
        <v>0.0</v>
      </c>
      <c r="O9" s="61" t="n">
        <v>0.0</v>
      </c>
      <c r="P9" s="55" t="n">
        <v>0.0</v>
      </c>
      <c r="Q9" s="61" t="n">
        <v>0.0</v>
      </c>
      <c r="R9" s="61" t="n">
        <v>0.0</v>
      </c>
      <c r="S9" s="61" t="n">
        <v>0.0</v>
      </c>
      <c r="T9" s="62" t="n">
        <v>0.0</v>
      </c>
    </row>
    <row customFormat="1" r="10" s="39" spans="1:20" x14ac:dyDescent="0.3">
      <c r="A10" s="13" t="s">
        <v>150</v>
      </c>
      <c r="B10" s="338"/>
      <c r="C10" s="340"/>
      <c r="D10" s="63" t="s">
        <v>78</v>
      </c>
      <c r="E10" s="64" t="n">
        <v>0.0</v>
      </c>
      <c r="F10" s="65" t="n">
        <v>1.0</v>
      </c>
      <c r="G10" s="65" t="n">
        <v>1.0</v>
      </c>
      <c r="H10" s="65" t="n">
        <v>0.0</v>
      </c>
      <c r="I10" s="65" t="n">
        <v>0.0</v>
      </c>
      <c r="J10" s="66" t="n">
        <v>0.0</v>
      </c>
      <c r="K10" s="65" t="n">
        <v>2.0</v>
      </c>
      <c r="L10" s="67" t="n">
        <v>0.0</v>
      </c>
      <c r="M10" s="68" t="n">
        <v>1.0</v>
      </c>
      <c r="N10" s="69" t="n">
        <v>0.0</v>
      </c>
      <c r="O10" s="70" t="n">
        <v>1.0</v>
      </c>
      <c r="P10" s="65" t="n">
        <v>2.0</v>
      </c>
      <c r="Q10" s="70" t="n">
        <v>0.0</v>
      </c>
      <c r="R10" s="61" t="n">
        <v>3.0</v>
      </c>
      <c r="S10" s="70" t="n">
        <v>0.0</v>
      </c>
      <c r="T10" s="71" t="n">
        <v>1.0</v>
      </c>
    </row>
    <row customFormat="1" r="11" s="39" spans="1:20" x14ac:dyDescent="0.3">
      <c r="A11" s="13" t="s">
        <v>150</v>
      </c>
      <c r="B11" s="338"/>
      <c r="C11" s="340"/>
      <c r="D11" s="63" t="s">
        <v>79</v>
      </c>
      <c r="E11" s="64" t="n">
        <v>2.0</v>
      </c>
      <c r="F11" s="65" t="n">
        <v>0.0</v>
      </c>
      <c r="G11" s="65" t="n">
        <v>1.0</v>
      </c>
      <c r="H11" s="65" t="n">
        <v>0.0</v>
      </c>
      <c r="I11" s="65" t="n">
        <v>0.0</v>
      </c>
      <c r="J11" s="66" t="n">
        <v>0.0</v>
      </c>
      <c r="K11" s="65" t="n">
        <v>3.0</v>
      </c>
      <c r="L11" s="67" t="n">
        <v>0.0</v>
      </c>
      <c r="M11" s="68" t="n">
        <v>0.0</v>
      </c>
      <c r="N11" s="69" t="n">
        <v>2.0</v>
      </c>
      <c r="O11" s="70" t="n">
        <v>0.0</v>
      </c>
      <c r="P11" s="65" t="n">
        <v>1.0</v>
      </c>
      <c r="Q11" s="70" t="n">
        <v>0.0</v>
      </c>
      <c r="R11" s="61" t="n">
        <v>3.0</v>
      </c>
      <c r="S11" s="70" t="n">
        <v>0.0</v>
      </c>
      <c r="T11" s="71" t="n">
        <v>0.0</v>
      </c>
    </row>
    <row customFormat="1" ht="15" r="12" s="39" spans="1:20" thickBot="1" x14ac:dyDescent="0.35">
      <c r="A12" s="72"/>
      <c r="B12" s="338"/>
      <c r="C12" s="341"/>
      <c r="D12" s="73" t="s">
        <v>13</v>
      </c>
      <c r="E12" s="74" t="n">
        <f ref="E12:T12" si="0" t="shared">SUM(E9:E11)</f>
        <v>2.0</v>
      </c>
      <c r="F12" s="75" t="n">
        <f si="0" t="shared"/>
        <v>1.0</v>
      </c>
      <c r="G12" s="75" t="n">
        <f si="0" t="shared"/>
        <v>2.0</v>
      </c>
      <c r="H12" s="76" t="n">
        <f si="0" t="shared"/>
        <v>0.0</v>
      </c>
      <c r="I12" s="75" t="n">
        <f si="0" t="shared"/>
        <v>0.0</v>
      </c>
      <c r="J12" s="77" t="n">
        <f si="0" t="shared"/>
        <v>0.0</v>
      </c>
      <c r="K12" s="78" t="n">
        <f si="0" t="shared"/>
        <v>5.0</v>
      </c>
      <c r="L12" s="79" t="n">
        <f si="0" t="shared"/>
        <v>0.0</v>
      </c>
      <c r="M12" s="80" t="n">
        <f si="0" t="shared"/>
        <v>1.0</v>
      </c>
      <c r="N12" s="81" t="n">
        <f si="0" t="shared"/>
        <v>2.0</v>
      </c>
      <c r="O12" s="82" t="n">
        <f si="0" t="shared"/>
        <v>1.0</v>
      </c>
      <c r="P12" s="75" t="n">
        <f si="0" t="shared"/>
        <v>3.0</v>
      </c>
      <c r="Q12" s="82" t="n">
        <f si="0" t="shared"/>
        <v>0.0</v>
      </c>
      <c r="R12" s="51" t="n">
        <f si="0" t="shared"/>
        <v>6.0</v>
      </c>
      <c r="S12" s="83" t="n">
        <f si="0" t="shared"/>
        <v>0.0</v>
      </c>
      <c r="T12" s="84" t="n">
        <f si="0" t="shared"/>
        <v>1.0</v>
      </c>
    </row>
    <row customFormat="1" ht="15" r="13" s="39" spans="1:20" thickBot="1" x14ac:dyDescent="0.35">
      <c r="A13" s="13" t="s">
        <v>150</v>
      </c>
      <c r="B13" s="338"/>
      <c r="C13" s="85" t="s">
        <v>41</v>
      </c>
      <c r="D13" s="86" t="s">
        <v>41</v>
      </c>
      <c r="E13" s="43" t="n">
        <v>0.0</v>
      </c>
      <c r="F13" s="44" t="n">
        <v>0.0</v>
      </c>
      <c r="G13" s="44" t="n">
        <v>0.0</v>
      </c>
      <c r="H13" s="44" t="n">
        <v>0.0</v>
      </c>
      <c r="I13" s="44" t="n">
        <v>0.0</v>
      </c>
      <c r="J13" s="45" t="n">
        <v>0.0</v>
      </c>
      <c r="K13" s="87" t="n">
        <v>0.0</v>
      </c>
      <c r="L13" s="47" t="n">
        <v>0.0</v>
      </c>
      <c r="M13" s="48" t="n">
        <v>0.0</v>
      </c>
      <c r="N13" s="49" t="n">
        <v>0.0</v>
      </c>
      <c r="O13" s="50" t="n">
        <v>0.0</v>
      </c>
      <c r="P13" s="44" t="n">
        <v>0.0</v>
      </c>
      <c r="Q13" s="50" t="n">
        <v>0.0</v>
      </c>
      <c r="R13" s="51" t="n">
        <v>0.0</v>
      </c>
      <c r="S13" s="50" t="n">
        <v>0.0</v>
      </c>
      <c r="T13" s="52" t="n">
        <v>0.0</v>
      </c>
    </row>
    <row customFormat="1" r="14" s="39" spans="1:20" x14ac:dyDescent="0.3">
      <c r="A14" s="13" t="s">
        <v>150</v>
      </c>
      <c r="B14" s="338"/>
      <c r="C14" s="342" t="s">
        <v>42</v>
      </c>
      <c r="D14" s="88" t="s">
        <v>42</v>
      </c>
      <c r="E14" s="54" t="n">
        <v>0.0</v>
      </c>
      <c r="F14" s="55" t="n">
        <v>0.0</v>
      </c>
      <c r="G14" s="55" t="n">
        <v>1.0</v>
      </c>
      <c r="H14" s="55" t="n">
        <v>0.0</v>
      </c>
      <c r="I14" s="55" t="n">
        <v>0.0</v>
      </c>
      <c r="J14" s="56" t="n">
        <v>0.0</v>
      </c>
      <c r="K14" s="57" t="n">
        <v>1.0</v>
      </c>
      <c r="L14" s="58" t="n">
        <v>0.0</v>
      </c>
      <c r="M14" s="59" t="n">
        <v>0.0</v>
      </c>
      <c r="N14" s="60" t="n">
        <v>0.0</v>
      </c>
      <c r="O14" s="61" t="n">
        <v>0.0</v>
      </c>
      <c r="P14" s="55" t="n">
        <v>2.0</v>
      </c>
      <c r="Q14" s="61" t="n">
        <v>0.0</v>
      </c>
      <c r="R14" s="61" t="n">
        <v>2.0</v>
      </c>
      <c r="S14" s="268" t="n">
        <v>0.0</v>
      </c>
      <c r="T14" s="62" t="n">
        <v>0.0</v>
      </c>
    </row>
    <row customFormat="1" r="15" s="39" spans="1:20" x14ac:dyDescent="0.3">
      <c r="A15" s="13" t="s">
        <v>150</v>
      </c>
      <c r="B15" s="338"/>
      <c r="C15" s="343"/>
      <c r="D15" s="63" t="s">
        <v>80</v>
      </c>
      <c r="E15" s="64" t="n">
        <v>0.0</v>
      </c>
      <c r="F15" s="65" t="n">
        <v>0.0</v>
      </c>
      <c r="G15" s="65" t="n">
        <v>0.0</v>
      </c>
      <c r="H15" s="65" t="n">
        <v>0.0</v>
      </c>
      <c r="I15" s="65" t="n">
        <v>0.0</v>
      </c>
      <c r="J15" s="66" t="n">
        <v>0.0</v>
      </c>
      <c r="K15" s="65" t="n">
        <v>0.0</v>
      </c>
      <c r="L15" s="67" t="n">
        <v>0.0</v>
      </c>
      <c r="M15" s="68" t="n">
        <v>0.0</v>
      </c>
      <c r="N15" s="69" t="n">
        <v>0.0</v>
      </c>
      <c r="O15" s="70" t="n">
        <v>0.0</v>
      </c>
      <c r="P15" s="65" t="n">
        <v>0.0</v>
      </c>
      <c r="Q15" s="70" t="n">
        <v>0.0</v>
      </c>
      <c r="R15" s="61" t="n">
        <v>0.0</v>
      </c>
      <c r="S15" s="70" t="n">
        <v>0.0</v>
      </c>
      <c r="T15" s="71" t="n">
        <v>0.0</v>
      </c>
    </row>
    <row customFormat="1" ht="15" r="16" s="39" spans="1:20" thickBot="1" x14ac:dyDescent="0.35">
      <c r="A16" s="72"/>
      <c r="B16" s="338"/>
      <c r="C16" s="344"/>
      <c r="D16" s="73" t="s">
        <v>13</v>
      </c>
      <c r="E16" s="74" t="n">
        <f ref="E16:T16" si="1" t="shared">SUM(E14:E15)</f>
        <v>0.0</v>
      </c>
      <c r="F16" s="75" t="n">
        <f si="1" t="shared"/>
        <v>0.0</v>
      </c>
      <c r="G16" s="75" t="n">
        <f si="1" t="shared"/>
        <v>1.0</v>
      </c>
      <c r="H16" s="75" t="n">
        <f si="1" t="shared"/>
        <v>0.0</v>
      </c>
      <c r="I16" s="75" t="n">
        <f si="1" t="shared"/>
        <v>0.0</v>
      </c>
      <c r="J16" s="77" t="n">
        <f si="1" t="shared"/>
        <v>0.0</v>
      </c>
      <c r="K16" s="78" t="n">
        <f si="1" t="shared"/>
        <v>1.0</v>
      </c>
      <c r="L16" s="79" t="n">
        <f si="1" t="shared"/>
        <v>0.0</v>
      </c>
      <c r="M16" s="80" t="n">
        <f si="1" t="shared"/>
        <v>0.0</v>
      </c>
      <c r="N16" s="81" t="n">
        <f si="1" t="shared"/>
        <v>0.0</v>
      </c>
      <c r="O16" s="82" t="n">
        <f si="1" t="shared"/>
        <v>0.0</v>
      </c>
      <c r="P16" s="75" t="n">
        <f si="1" t="shared"/>
        <v>2.0</v>
      </c>
      <c r="Q16" s="82" t="n">
        <f si="1" t="shared"/>
        <v>0.0</v>
      </c>
      <c r="R16" s="51" t="n">
        <f si="1" t="shared"/>
        <v>2.0</v>
      </c>
      <c r="S16" s="82" t="n">
        <f si="1" t="shared"/>
        <v>0.0</v>
      </c>
      <c r="T16" s="84" t="n">
        <f si="1" t="shared"/>
        <v>0.0</v>
      </c>
    </row>
    <row customFormat="1" ht="15" r="17" s="39" spans="1:22" thickBot="1" x14ac:dyDescent="0.35">
      <c r="A17" s="13" t="s">
        <v>150</v>
      </c>
      <c r="B17" s="338"/>
      <c r="C17" s="85" t="s">
        <v>43</v>
      </c>
      <c r="D17" s="86" t="s">
        <v>43</v>
      </c>
      <c r="E17" s="43" t="n">
        <v>3.0</v>
      </c>
      <c r="F17" s="44" t="n">
        <v>1.0</v>
      </c>
      <c r="G17" s="44" t="n">
        <v>0.0</v>
      </c>
      <c r="H17" s="44" t="n">
        <v>0.0</v>
      </c>
      <c r="I17" s="44" t="n">
        <v>0.0</v>
      </c>
      <c r="J17" s="45" t="n">
        <v>0.0</v>
      </c>
      <c r="K17" s="87" t="n">
        <v>4.0</v>
      </c>
      <c r="L17" s="47" t="n">
        <v>0.0</v>
      </c>
      <c r="M17" s="48" t="n">
        <v>2.0</v>
      </c>
      <c r="N17" s="49" t="n">
        <v>4.0</v>
      </c>
      <c r="O17" s="50" t="n">
        <v>1.0</v>
      </c>
      <c r="P17" s="44" t="n">
        <v>0.0</v>
      </c>
      <c r="Q17" s="50" t="n">
        <v>0.0</v>
      </c>
      <c r="R17" s="51" t="n">
        <v>5.0</v>
      </c>
      <c r="S17" s="50" t="n">
        <v>0.0</v>
      </c>
      <c r="T17" s="52" t="n">
        <v>2.0</v>
      </c>
    </row>
    <row customFormat="1" ht="15" r="18" s="39" spans="1:22" thickBot="1" x14ac:dyDescent="0.35">
      <c r="A18" s="13" t="s">
        <v>150</v>
      </c>
      <c r="B18" s="338"/>
      <c r="C18" s="85" t="s">
        <v>44</v>
      </c>
      <c r="D18" s="92" t="s">
        <v>44</v>
      </c>
      <c r="E18" s="43" t="n">
        <v>2.0</v>
      </c>
      <c r="F18" s="44" t="n">
        <v>0.0</v>
      </c>
      <c r="G18" s="44" t="n">
        <v>0.0</v>
      </c>
      <c r="H18" s="44" t="n">
        <v>0.0</v>
      </c>
      <c r="I18" s="44" t="n">
        <v>0.0</v>
      </c>
      <c r="J18" s="45" t="n">
        <v>0.0</v>
      </c>
      <c r="K18" s="87" t="n">
        <v>2.0</v>
      </c>
      <c r="L18" s="47" t="n">
        <v>0.0</v>
      </c>
      <c r="M18" s="48" t="n">
        <v>0.0</v>
      </c>
      <c r="N18" s="49" t="n">
        <v>2.0</v>
      </c>
      <c r="O18" s="50" t="n">
        <v>0.0</v>
      </c>
      <c r="P18" s="44" t="n">
        <v>0.0</v>
      </c>
      <c r="Q18" s="50" t="n">
        <v>0.0</v>
      </c>
      <c r="R18" s="51" t="n">
        <v>2.0</v>
      </c>
      <c r="S18" s="50" t="n">
        <v>0.0</v>
      </c>
      <c r="T18" s="52" t="n">
        <v>0.0</v>
      </c>
    </row>
    <row customFormat="1" ht="15" r="19" s="39" spans="1:22" thickBot="1" x14ac:dyDescent="0.35">
      <c r="A19" s="13" t="s">
        <v>150</v>
      </c>
      <c r="B19" s="338"/>
      <c r="C19" s="85" t="s">
        <v>45</v>
      </c>
      <c r="D19" s="92" t="s">
        <v>45</v>
      </c>
      <c r="E19" s="43" t="n">
        <v>1.0</v>
      </c>
      <c r="F19" s="44" t="n">
        <v>0.0</v>
      </c>
      <c r="G19" s="44" t="n">
        <v>0.0</v>
      </c>
      <c r="H19" s="44" t="n">
        <v>0.0</v>
      </c>
      <c r="I19" s="44" t="n">
        <v>0.0</v>
      </c>
      <c r="J19" s="45" t="n">
        <v>0.0</v>
      </c>
      <c r="K19" s="87" t="n">
        <v>1.0</v>
      </c>
      <c r="L19" s="47" t="n">
        <v>0.0</v>
      </c>
      <c r="M19" s="48" t="n">
        <v>0.0</v>
      </c>
      <c r="N19" s="49" t="n">
        <v>2.0</v>
      </c>
      <c r="O19" s="50" t="n">
        <v>0.0</v>
      </c>
      <c r="P19" s="44" t="n">
        <v>0.0</v>
      </c>
      <c r="Q19" s="50" t="n">
        <v>0.0</v>
      </c>
      <c r="R19" s="51" t="n">
        <v>2.0</v>
      </c>
      <c r="S19" s="50" t="n">
        <v>0.0</v>
      </c>
      <c r="T19" s="52" t="n">
        <v>0.0</v>
      </c>
    </row>
    <row customFormat="1" r="20" s="39" spans="1:22" x14ac:dyDescent="0.3">
      <c r="A20" s="13" t="s">
        <v>150</v>
      </c>
      <c r="B20" s="338"/>
      <c r="C20" s="342" t="s">
        <v>46</v>
      </c>
      <c r="D20" s="88" t="s">
        <v>81</v>
      </c>
      <c r="E20" s="54" t="n">
        <v>3.0</v>
      </c>
      <c r="F20" s="55" t="n">
        <v>0.0</v>
      </c>
      <c r="G20" s="55" t="n">
        <v>1.0</v>
      </c>
      <c r="H20" s="55" t="n">
        <v>1.0</v>
      </c>
      <c r="I20" s="55" t="n">
        <v>1.0</v>
      </c>
      <c r="J20" s="56" t="n">
        <v>0.0</v>
      </c>
      <c r="K20" s="57" t="n">
        <v>5.0</v>
      </c>
      <c r="L20" s="58" t="n">
        <v>1.0</v>
      </c>
      <c r="M20" s="59" t="n">
        <v>0.0</v>
      </c>
      <c r="N20" s="60" t="n">
        <v>5.0</v>
      </c>
      <c r="O20" s="61" t="n">
        <v>0.0</v>
      </c>
      <c r="P20" s="55" t="n">
        <v>2.0</v>
      </c>
      <c r="Q20" s="61" t="n">
        <v>2.0</v>
      </c>
      <c r="R20" s="61" t="n">
        <v>9.0</v>
      </c>
      <c r="S20" s="61" t="n">
        <v>2.0</v>
      </c>
      <c r="T20" s="62" t="n">
        <v>0.0</v>
      </c>
    </row>
    <row customFormat="1" r="21" s="39" spans="1:22" x14ac:dyDescent="0.3">
      <c r="A21" s="13" t="s">
        <v>150</v>
      </c>
      <c r="B21" s="338"/>
      <c r="C21" s="343"/>
      <c r="D21" s="63" t="s">
        <v>82</v>
      </c>
      <c r="E21" s="64" t="n">
        <v>1.0</v>
      </c>
      <c r="F21" s="65" t="n">
        <v>0.0</v>
      </c>
      <c r="G21" s="65" t="n">
        <v>0.0</v>
      </c>
      <c r="H21" s="65" t="n">
        <v>0.0</v>
      </c>
      <c r="I21" s="65" t="n">
        <v>0.0</v>
      </c>
      <c r="J21" s="66" t="n">
        <v>0.0</v>
      </c>
      <c r="K21" s="65" t="n">
        <v>1.0</v>
      </c>
      <c r="L21" s="67" t="n">
        <v>0.0</v>
      </c>
      <c r="M21" s="68" t="n">
        <v>0.0</v>
      </c>
      <c r="N21" s="69" t="n">
        <v>1.0</v>
      </c>
      <c r="O21" s="70" t="n">
        <v>0.0</v>
      </c>
      <c r="P21" s="65" t="n">
        <v>0.0</v>
      </c>
      <c r="Q21" s="70" t="n">
        <v>0.0</v>
      </c>
      <c r="R21" s="61" t="n">
        <v>1.0</v>
      </c>
      <c r="S21" s="70" t="n">
        <v>0.0</v>
      </c>
      <c r="T21" s="71" t="n">
        <v>0.0</v>
      </c>
    </row>
    <row customFormat="1" r="22" s="39" spans="1:22" x14ac:dyDescent="0.3">
      <c r="A22" s="13" t="s">
        <v>150</v>
      </c>
      <c r="B22" s="338"/>
      <c r="C22" s="343"/>
      <c r="D22" s="63" t="s">
        <v>46</v>
      </c>
      <c r="E22" s="64" t="n">
        <v>1.0</v>
      </c>
      <c r="F22" s="65" t="n">
        <v>1.0</v>
      </c>
      <c r="G22" s="65" t="n">
        <v>0.0</v>
      </c>
      <c r="H22" s="65" t="n">
        <v>0.0</v>
      </c>
      <c r="I22" s="65" t="n">
        <v>0.0</v>
      </c>
      <c r="J22" s="66" t="n">
        <v>0.0</v>
      </c>
      <c r="K22" s="65" t="n">
        <v>2.0</v>
      </c>
      <c r="L22" s="67" t="n">
        <v>0.0</v>
      </c>
      <c r="M22" s="68" t="n">
        <v>0.0</v>
      </c>
      <c r="N22" s="69" t="n">
        <v>1.0</v>
      </c>
      <c r="O22" s="70" t="n">
        <v>1.0</v>
      </c>
      <c r="P22" s="65" t="n">
        <v>0.0</v>
      </c>
      <c r="Q22" s="70" t="n">
        <v>0.0</v>
      </c>
      <c r="R22" s="61" t="n">
        <v>2.0</v>
      </c>
      <c r="S22" s="70" t="n">
        <v>0.0</v>
      </c>
      <c r="T22" s="71" t="n">
        <v>0.0</v>
      </c>
    </row>
    <row customFormat="1" ht="15" r="23" s="39" spans="1:22" thickBot="1" x14ac:dyDescent="0.35">
      <c r="B23" s="338"/>
      <c r="C23" s="343"/>
      <c r="D23" s="93" t="s">
        <v>13</v>
      </c>
      <c r="E23" s="94" t="n">
        <f ref="E23:T23" si="2" t="shared">SUM(E20:E22)</f>
        <v>5.0</v>
      </c>
      <c r="F23" s="95" t="n">
        <f si="2" t="shared"/>
        <v>1.0</v>
      </c>
      <c r="G23" s="95" t="n">
        <f si="2" t="shared"/>
        <v>1.0</v>
      </c>
      <c r="H23" s="95" t="n">
        <f si="2" t="shared"/>
        <v>1.0</v>
      </c>
      <c r="I23" s="95" t="n">
        <f si="2" t="shared"/>
        <v>1.0</v>
      </c>
      <c r="J23" s="96" t="n">
        <f si="2" t="shared"/>
        <v>0.0</v>
      </c>
      <c r="K23" s="95" t="n">
        <f si="2" t="shared"/>
        <v>8.0</v>
      </c>
      <c r="L23" s="97" t="n">
        <f si="2" t="shared"/>
        <v>1.0</v>
      </c>
      <c r="M23" s="98" t="n">
        <f si="2" t="shared"/>
        <v>0.0</v>
      </c>
      <c r="N23" s="99" t="n">
        <f si="2" t="shared"/>
        <v>7.0</v>
      </c>
      <c r="O23" s="100" t="n">
        <f si="2" t="shared"/>
        <v>1.0</v>
      </c>
      <c r="P23" s="95" t="n">
        <f si="2" t="shared"/>
        <v>2.0</v>
      </c>
      <c r="Q23" s="100" t="n">
        <f si="2" t="shared"/>
        <v>2.0</v>
      </c>
      <c r="R23" s="101" t="n">
        <f si="2" t="shared"/>
        <v>12.0</v>
      </c>
      <c r="S23" s="82" t="n">
        <f si="2" t="shared"/>
        <v>2.0</v>
      </c>
      <c r="T23" s="177" t="n">
        <f si="2" t="shared"/>
        <v>0.0</v>
      </c>
    </row>
    <row customFormat="1" customHeight="1" ht="16.5" r="24" s="39" spans="1:22" x14ac:dyDescent="0.3">
      <c r="B24" s="338"/>
      <c r="C24" s="345" t="s">
        <v>99</v>
      </c>
      <c r="D24" s="346"/>
      <c r="E24" s="103" t="n">
        <f>E23+E19+E18+E17+E16+E13+E12+E8</f>
        <v>19.0</v>
      </c>
      <c r="F24" s="104" t="n">
        <f ref="F24:T24" si="3" t="shared">F23+F19+F18+F17+F16+F13+F12+F8</f>
        <v>4.0</v>
      </c>
      <c r="G24" s="104" t="n">
        <f si="3" t="shared"/>
        <v>6.0</v>
      </c>
      <c r="H24" s="104" t="n">
        <f si="3" t="shared"/>
        <v>1.0</v>
      </c>
      <c r="I24" s="104" t="n">
        <f si="3" t="shared"/>
        <v>1.0</v>
      </c>
      <c r="J24" s="104" t="n">
        <f si="3" t="shared"/>
        <v>0.0</v>
      </c>
      <c r="K24" s="104" t="n">
        <f si="3" t="shared"/>
        <v>30.0</v>
      </c>
      <c r="L24" s="104" t="n">
        <f si="3" t="shared"/>
        <v>1.0</v>
      </c>
      <c r="M24" s="105" t="n">
        <f si="3" t="shared"/>
        <v>3.0</v>
      </c>
      <c r="N24" s="103" t="n">
        <f si="3" t="shared"/>
        <v>27.0</v>
      </c>
      <c r="O24" s="104" t="n">
        <f si="3" t="shared"/>
        <v>4.0</v>
      </c>
      <c r="P24" s="104" t="n">
        <f si="3" t="shared"/>
        <v>10.0</v>
      </c>
      <c r="Q24" s="104" t="n">
        <f si="3" t="shared"/>
        <v>2.0</v>
      </c>
      <c r="R24" s="104" t="n">
        <f si="3" t="shared"/>
        <v>43.0</v>
      </c>
      <c r="S24" s="104" t="n">
        <f si="3" t="shared"/>
        <v>2.0</v>
      </c>
      <c r="T24" s="105" t="n">
        <f si="3" t="shared"/>
        <v>3.0</v>
      </c>
    </row>
    <row customFormat="1" ht="15" r="25" s="39" spans="1:22" thickBot="1" x14ac:dyDescent="0.35">
      <c r="B25" s="339"/>
      <c r="C25" s="347" t="s">
        <v>100</v>
      </c>
      <c r="D25" s="348"/>
      <c r="E25" s="269" t="n">
        <f>IF(ISERROR(E24/($E24+$F24+$G24+$H24)),0,(E24/($E24+$F24+$G24+$H24)))</f>
        <v>0.6333333333333333</v>
      </c>
      <c r="F25" s="271" t="n">
        <f ref="F25:G25" si="4" t="shared">IF(ISERROR(F24/($E24+$F24+$G24+$H24)),0,(F24/($E24+$F24+$G24+$H24)))</f>
        <v>0.13333333333333333</v>
      </c>
      <c r="G25" s="270" t="n">
        <f si="4" t="shared"/>
        <v>0.2</v>
      </c>
      <c r="H25" s="271" t="n">
        <f>IF(1-E25-F25-G25=1,IF(H24=0,0,1),1-E25-F25-G25)</f>
        <v>0.033333333333333354</v>
      </c>
      <c r="I25" s="274" t="n">
        <f>IF(ISERROR(I24/H24),0,(I24/H24))</f>
        <v>1.0</v>
      </c>
      <c r="J25" s="271" t="n">
        <f>IF(1-I25=1,IF(J24=0,0,1),1-I25)</f>
        <v>0.0</v>
      </c>
      <c r="K25" s="271"/>
      <c r="L25" s="271" t="n">
        <f>IF(ISERROR(L24/K24),0,(L24/K24))</f>
        <v>0.03333333333333333</v>
      </c>
      <c r="M25" s="272" t="n">
        <f>IF(ISERROR(M24/K24),0,(M24/K24))</f>
        <v>0.1</v>
      </c>
      <c r="N25" s="269" t="n">
        <f>IF(ISERROR(N24/R24),0,(N24/R24))</f>
        <v>0.627906976744186</v>
      </c>
      <c r="O25" s="271" t="n">
        <f>IF(ISERROR(O24/R24),0,(O24/R24))</f>
        <v>0.09302325581395349</v>
      </c>
      <c r="P25" s="271" t="n">
        <f>IF(ISERROR(P24/R24),0,(P24/R24))</f>
        <v>0.23255813953488372</v>
      </c>
      <c r="Q25" s="271" t="n">
        <f>IF(1-N25-O25-P25=1,IF(Q24=0,0,1),1-N25-O25-P25)</f>
        <v>0.046511627906976744</v>
      </c>
      <c r="R25" s="271"/>
      <c r="S25" s="271" t="n">
        <f>IF(ISERROR(S24/R24),0,(S24/R24))</f>
        <v>0.046511627906976744</v>
      </c>
      <c r="T25" s="273" t="n">
        <f>IF(ISERROR(T24/R24),0,(T24/R24))</f>
        <v>0.06976744186046512</v>
      </c>
    </row>
    <row customFormat="1" ht="15" r="26" s="39" spans="1:22" thickBot="1" x14ac:dyDescent="0.35">
      <c r="A26" s="39" t="s">
        <v>150</v>
      </c>
      <c r="B26" s="106"/>
      <c r="C26" s="107"/>
      <c r="D26" s="107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customFormat="1" customHeight="1" ht="27" r="27" s="22" spans="1:22" thickBot="1" x14ac:dyDescent="0.35">
      <c r="B27" s="320" t="s">
        <v>144</v>
      </c>
      <c r="C27" s="321"/>
      <c r="D27" s="321"/>
      <c r="E27" s="321"/>
      <c r="F27" s="321"/>
      <c r="G27" s="321"/>
      <c r="H27" s="321"/>
      <c r="I27" s="321"/>
      <c r="J27" s="24"/>
      <c r="K27" s="23"/>
      <c r="L27" s="23" t="s">
        <v>148</v>
      </c>
      <c r="M27" s="23"/>
      <c r="N27" s="25"/>
      <c r="O27" s="24"/>
      <c r="P27" s="24"/>
      <c r="Q27" s="25"/>
      <c r="R27" s="25" t="s">
        <v>105</v>
      </c>
      <c r="S27" s="24"/>
      <c r="T27" s="26" t="s">
        <v>149</v>
      </c>
    </row>
    <row customFormat="1" customHeight="1" ht="18" r="28" s="22" spans="1:22" thickBot="1" x14ac:dyDescent="0.35">
      <c r="B28" s="108"/>
      <c r="C28" s="108"/>
      <c r="D28" s="108"/>
      <c r="E28" s="108"/>
      <c r="F28" s="108"/>
      <c r="G28" s="108"/>
      <c r="H28" s="108"/>
      <c r="I28" s="108"/>
      <c r="J28" s="109"/>
      <c r="K28" s="109"/>
      <c r="L28" s="109"/>
      <c r="M28" s="109"/>
      <c r="N28" s="108"/>
      <c r="O28" s="108"/>
      <c r="P28" s="108"/>
      <c r="Q28" s="108"/>
      <c r="R28" s="108"/>
      <c r="V28" s="22" t="s">
        <v>133</v>
      </c>
    </row>
    <row customFormat="1" ht="15" r="29" s="39" spans="1:22" thickBot="1" x14ac:dyDescent="0.35">
      <c r="B29" s="349" t="s">
        <v>0</v>
      </c>
      <c r="C29" s="349" t="s">
        <v>97</v>
      </c>
      <c r="D29" s="349" t="s">
        <v>98</v>
      </c>
      <c r="E29" s="327" t="s">
        <v>120</v>
      </c>
      <c r="F29" s="327"/>
      <c r="G29" s="327"/>
      <c r="H29" s="327"/>
      <c r="I29" s="327"/>
      <c r="J29" s="327"/>
      <c r="K29" s="327"/>
      <c r="L29" s="327"/>
      <c r="M29" s="327"/>
      <c r="N29" s="328" t="s">
        <v>129</v>
      </c>
      <c r="O29" s="327"/>
      <c r="P29" s="327"/>
      <c r="Q29" s="327"/>
      <c r="R29" s="327"/>
      <c r="S29" s="327"/>
      <c r="T29" s="327"/>
    </row>
    <row customFormat="1" customHeight="1" ht="15" r="30" s="39" spans="1:22" x14ac:dyDescent="0.3">
      <c r="B30" s="350"/>
      <c r="C30" s="350"/>
      <c r="D30" s="350"/>
      <c r="E30" s="329" t="s">
        <v>1</v>
      </c>
      <c r="F30" s="330" t="s">
        <v>2</v>
      </c>
      <c r="G30" s="318" t="s">
        <v>134</v>
      </c>
      <c r="H30" s="330" t="s">
        <v>3</v>
      </c>
      <c r="I30" s="322" t="s">
        <v>6</v>
      </c>
      <c r="J30" s="323"/>
      <c r="K30" s="352" t="s">
        <v>123</v>
      </c>
      <c r="L30" s="332" t="s">
        <v>6</v>
      </c>
      <c r="M30" s="333"/>
      <c r="N30" s="334" t="s">
        <v>1</v>
      </c>
      <c r="O30" s="330" t="s">
        <v>2</v>
      </c>
      <c r="P30" s="318" t="s">
        <v>134</v>
      </c>
      <c r="Q30" s="330" t="s">
        <v>3</v>
      </c>
      <c r="R30" s="352" t="s">
        <v>122</v>
      </c>
      <c r="S30" s="332" t="s">
        <v>6</v>
      </c>
      <c r="T30" s="333"/>
    </row>
    <row customFormat="1" ht="91.8" r="31" s="39" spans="1:22" thickBot="1" x14ac:dyDescent="0.35">
      <c r="B31" s="350"/>
      <c r="C31" s="350"/>
      <c r="D31" s="350"/>
      <c r="E31" s="329"/>
      <c r="F31" s="330"/>
      <c r="G31" s="319"/>
      <c r="H31" s="330"/>
      <c r="I31" s="27" t="s">
        <v>4</v>
      </c>
      <c r="J31" s="299" t="s">
        <v>5</v>
      </c>
      <c r="K31" s="353"/>
      <c r="L31" s="29" t="s">
        <v>7</v>
      </c>
      <c r="M31" s="30" t="s">
        <v>8</v>
      </c>
      <c r="N31" s="334"/>
      <c r="O31" s="330"/>
      <c r="P31" s="319"/>
      <c r="Q31" s="330"/>
      <c r="R31" s="353"/>
      <c r="S31" s="29" t="s">
        <v>127</v>
      </c>
      <c r="T31" s="30" t="s">
        <v>128</v>
      </c>
    </row>
    <row customFormat="1" ht="15" r="32" s="39" spans="1:22" thickBot="1" x14ac:dyDescent="0.35">
      <c r="B32" s="351"/>
      <c r="C32" s="351"/>
      <c r="D32" s="351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14">
        <v>9</v>
      </c>
      <c r="N32" s="315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14">
        <v>16</v>
      </c>
    </row>
    <row customFormat="1" ht="15" r="33" s="39" spans="1:20" thickBot="1" x14ac:dyDescent="0.35">
      <c r="A33" s="13" t="s">
        <v>150</v>
      </c>
      <c r="B33" s="337" t="s">
        <v>38</v>
      </c>
      <c r="C33" s="41" t="s">
        <v>39</v>
      </c>
      <c r="D33" s="42" t="s">
        <v>39</v>
      </c>
      <c r="E33" s="43" t="n">
        <v>83.0</v>
      </c>
      <c r="F33" s="44" t="n">
        <v>10.0</v>
      </c>
      <c r="G33" s="44" t="n">
        <v>27.0</v>
      </c>
      <c r="H33" s="44" t="n">
        <v>10.0</v>
      </c>
      <c r="I33" s="44" t="n">
        <v>10.0</v>
      </c>
      <c r="J33" s="45" t="n">
        <v>0.0</v>
      </c>
      <c r="K33" s="46" t="n">
        <v>130.0</v>
      </c>
      <c r="L33" s="47" t="n">
        <v>7.0</v>
      </c>
      <c r="M33" s="48" t="n">
        <v>12.0</v>
      </c>
      <c r="N33" s="49" t="n">
        <v>113.0</v>
      </c>
      <c r="O33" s="50" t="n">
        <v>12.0</v>
      </c>
      <c r="P33" s="44" t="n">
        <v>41.0</v>
      </c>
      <c r="Q33" s="50" t="n">
        <v>12.0</v>
      </c>
      <c r="R33" s="51" t="n">
        <v>178.0</v>
      </c>
      <c r="S33" s="50" t="n">
        <v>8.0</v>
      </c>
      <c r="T33" s="52" t="n">
        <v>15.0</v>
      </c>
    </row>
    <row customFormat="1" r="34" s="39" spans="1:20" x14ac:dyDescent="0.3">
      <c r="A34" s="13" t="s">
        <v>150</v>
      </c>
      <c r="B34" s="338"/>
      <c r="C34" s="340" t="s">
        <v>40</v>
      </c>
      <c r="D34" s="53" t="s">
        <v>40</v>
      </c>
      <c r="E34" s="54" t="n">
        <v>8.0</v>
      </c>
      <c r="F34" s="55" t="n">
        <v>1.0</v>
      </c>
      <c r="G34" s="55" t="n">
        <v>1.0</v>
      </c>
      <c r="H34" s="55" t="n">
        <v>4.0</v>
      </c>
      <c r="I34" s="55" t="n">
        <v>2.0</v>
      </c>
      <c r="J34" s="56" t="n">
        <v>2.0</v>
      </c>
      <c r="K34" s="57" t="n">
        <v>14.0</v>
      </c>
      <c r="L34" s="58" t="n">
        <v>2.0</v>
      </c>
      <c r="M34" s="59" t="n">
        <v>3.0</v>
      </c>
      <c r="N34" s="60" t="n">
        <v>15.0</v>
      </c>
      <c r="O34" s="61" t="n">
        <v>1.0</v>
      </c>
      <c r="P34" s="55" t="n">
        <v>1.0</v>
      </c>
      <c r="Q34" s="61" t="n">
        <v>5.0</v>
      </c>
      <c r="R34" s="61" t="n">
        <v>22.0</v>
      </c>
      <c r="S34" s="61" t="n">
        <v>3.0</v>
      </c>
      <c r="T34" s="62" t="n">
        <v>4.0</v>
      </c>
    </row>
    <row customFormat="1" r="35" s="39" spans="1:20" x14ac:dyDescent="0.3">
      <c r="A35" s="13" t="s">
        <v>150</v>
      </c>
      <c r="B35" s="338"/>
      <c r="C35" s="340"/>
      <c r="D35" s="63" t="s">
        <v>78</v>
      </c>
      <c r="E35" s="64" t="n">
        <v>11.0</v>
      </c>
      <c r="F35" s="65" t="n">
        <v>2.0</v>
      </c>
      <c r="G35" s="65" t="n">
        <v>1.0</v>
      </c>
      <c r="H35" s="65" t="n">
        <v>0.0</v>
      </c>
      <c r="I35" s="65" t="n">
        <v>0.0</v>
      </c>
      <c r="J35" s="66" t="n">
        <v>0.0</v>
      </c>
      <c r="K35" s="65" t="n">
        <v>14.0</v>
      </c>
      <c r="L35" s="67" t="n">
        <v>0.0</v>
      </c>
      <c r="M35" s="68" t="n">
        <v>4.0</v>
      </c>
      <c r="N35" s="69" t="n">
        <v>13.0</v>
      </c>
      <c r="O35" s="70" t="n">
        <v>2.0</v>
      </c>
      <c r="P35" s="65" t="n">
        <v>2.0</v>
      </c>
      <c r="Q35" s="70" t="n">
        <v>0.0</v>
      </c>
      <c r="R35" s="61" t="n">
        <v>17.0</v>
      </c>
      <c r="S35" s="70" t="n">
        <v>0.0</v>
      </c>
      <c r="T35" s="71" t="n">
        <v>5.0</v>
      </c>
    </row>
    <row customFormat="1" r="36" s="39" spans="1:20" x14ac:dyDescent="0.3">
      <c r="A36" s="13" t="s">
        <v>150</v>
      </c>
      <c r="B36" s="338"/>
      <c r="C36" s="340"/>
      <c r="D36" s="63" t="s">
        <v>79</v>
      </c>
      <c r="E36" s="64" t="n">
        <v>27.0</v>
      </c>
      <c r="F36" s="65" t="n">
        <v>7.0</v>
      </c>
      <c r="G36" s="65" t="n">
        <v>7.0</v>
      </c>
      <c r="H36" s="65" t="n">
        <v>5.0</v>
      </c>
      <c r="I36" s="65" t="n">
        <v>5.0</v>
      </c>
      <c r="J36" s="66" t="n">
        <v>0.0</v>
      </c>
      <c r="K36" s="65" t="n">
        <v>46.0</v>
      </c>
      <c r="L36" s="67" t="n">
        <v>5.0</v>
      </c>
      <c r="M36" s="68" t="n">
        <v>1.0</v>
      </c>
      <c r="N36" s="69" t="n">
        <v>42.0</v>
      </c>
      <c r="O36" s="70" t="n">
        <v>7.0</v>
      </c>
      <c r="P36" s="65" t="n">
        <v>9.0</v>
      </c>
      <c r="Q36" s="70" t="n">
        <v>7.0</v>
      </c>
      <c r="R36" s="61" t="n">
        <v>65.0</v>
      </c>
      <c r="S36" s="70" t="n">
        <v>7.0</v>
      </c>
      <c r="T36" s="71" t="n">
        <v>1.0</v>
      </c>
    </row>
    <row customFormat="1" ht="15" r="37" s="39" spans="1:20" thickBot="1" x14ac:dyDescent="0.35">
      <c r="A37" s="72"/>
      <c r="B37" s="338"/>
      <c r="C37" s="341"/>
      <c r="D37" s="73" t="s">
        <v>13</v>
      </c>
      <c r="E37" s="74" t="n">
        <f ref="E37:T37" si="5" t="shared">SUM(E34:E36)</f>
        <v>46.0</v>
      </c>
      <c r="F37" s="75" t="n">
        <f si="5" t="shared"/>
        <v>10.0</v>
      </c>
      <c r="G37" s="75" t="n">
        <f ref="G37" si="6" t="shared">SUM(G34:G36)</f>
        <v>9.0</v>
      </c>
      <c r="H37" s="76" t="n">
        <f si="5" t="shared"/>
        <v>9.0</v>
      </c>
      <c r="I37" s="75" t="n">
        <f si="5" t="shared"/>
        <v>7.0</v>
      </c>
      <c r="J37" s="77" t="n">
        <f si="5" t="shared"/>
        <v>2.0</v>
      </c>
      <c r="K37" s="78" t="n">
        <f si="5" t="shared"/>
        <v>74.0</v>
      </c>
      <c r="L37" s="79" t="n">
        <f si="5" t="shared"/>
        <v>7.0</v>
      </c>
      <c r="M37" s="80" t="n">
        <f si="5" t="shared"/>
        <v>8.0</v>
      </c>
      <c r="N37" s="81" t="n">
        <f si="5" t="shared"/>
        <v>70.0</v>
      </c>
      <c r="O37" s="82" t="n">
        <f si="5" t="shared"/>
        <v>10.0</v>
      </c>
      <c r="P37" s="75" t="n">
        <f ref="P37" si="7" t="shared">SUM(P34:P36)</f>
        <v>12.0</v>
      </c>
      <c r="Q37" s="82" t="n">
        <f si="5" t="shared"/>
        <v>12.0</v>
      </c>
      <c r="R37" s="51" t="n">
        <f si="5" t="shared"/>
        <v>104.0</v>
      </c>
      <c r="S37" s="83" t="n">
        <f si="5" t="shared"/>
        <v>10.0</v>
      </c>
      <c r="T37" s="84" t="n">
        <f si="5" t="shared"/>
        <v>10.0</v>
      </c>
    </row>
    <row customFormat="1" ht="15" r="38" s="39" spans="1:20" thickBot="1" x14ac:dyDescent="0.35">
      <c r="A38" s="13" t="s">
        <v>150</v>
      </c>
      <c r="B38" s="338"/>
      <c r="C38" s="85" t="s">
        <v>41</v>
      </c>
      <c r="D38" s="86" t="s">
        <v>41</v>
      </c>
      <c r="E38" s="43" t="n">
        <v>31.0</v>
      </c>
      <c r="F38" s="44" t="n">
        <v>4.0</v>
      </c>
      <c r="G38" s="44" t="n">
        <v>2.0</v>
      </c>
      <c r="H38" s="44" t="n">
        <v>1.0</v>
      </c>
      <c r="I38" s="44" t="n">
        <v>1.0</v>
      </c>
      <c r="J38" s="45" t="n">
        <v>0.0</v>
      </c>
      <c r="K38" s="87" t="n">
        <v>38.0</v>
      </c>
      <c r="L38" s="47" t="n">
        <v>1.0</v>
      </c>
      <c r="M38" s="48" t="n">
        <v>6.0</v>
      </c>
      <c r="N38" s="49" t="n">
        <v>42.0</v>
      </c>
      <c r="O38" s="50" t="n">
        <v>6.0</v>
      </c>
      <c r="P38" s="44" t="n">
        <v>3.0</v>
      </c>
      <c r="Q38" s="50" t="n">
        <v>2.0</v>
      </c>
      <c r="R38" s="51" t="n">
        <v>53.0</v>
      </c>
      <c r="S38" s="50" t="n">
        <v>1.0</v>
      </c>
      <c r="T38" s="52" t="n">
        <v>9.0</v>
      </c>
    </row>
    <row customFormat="1" r="39" s="39" spans="1:20" x14ac:dyDescent="0.3">
      <c r="A39" s="13" t="s">
        <v>150</v>
      </c>
      <c r="B39" s="338"/>
      <c r="C39" s="342" t="s">
        <v>42</v>
      </c>
      <c r="D39" s="88" t="s">
        <v>42</v>
      </c>
      <c r="E39" s="54" t="n">
        <v>32.0</v>
      </c>
      <c r="F39" s="55" t="n">
        <v>8.0</v>
      </c>
      <c r="G39" s="55" t="n">
        <v>3.0</v>
      </c>
      <c r="H39" s="55" t="n">
        <v>3.0</v>
      </c>
      <c r="I39" s="55" t="n">
        <v>2.0</v>
      </c>
      <c r="J39" s="56" t="n">
        <v>1.0</v>
      </c>
      <c r="K39" s="57" t="n">
        <v>46.0</v>
      </c>
      <c r="L39" s="58" t="n">
        <v>2.0</v>
      </c>
      <c r="M39" s="59" t="n">
        <v>9.0</v>
      </c>
      <c r="N39" s="60" t="n">
        <v>45.0</v>
      </c>
      <c r="O39" s="61" t="n">
        <v>14.0</v>
      </c>
      <c r="P39" s="55" t="n">
        <v>5.0</v>
      </c>
      <c r="Q39" s="61" t="n">
        <v>6.0</v>
      </c>
      <c r="R39" s="61" t="n">
        <v>70.0</v>
      </c>
      <c r="S39" s="268" t="n">
        <v>5.0</v>
      </c>
      <c r="T39" s="62" t="n">
        <v>14.0</v>
      </c>
    </row>
    <row customFormat="1" r="40" s="39" spans="1:20" x14ac:dyDescent="0.3">
      <c r="A40" s="13" t="s">
        <v>150</v>
      </c>
      <c r="B40" s="338"/>
      <c r="C40" s="343"/>
      <c r="D40" s="63" t="s">
        <v>80</v>
      </c>
      <c r="E40" s="64" t="n">
        <v>8.0</v>
      </c>
      <c r="F40" s="65" t="n">
        <v>2.0</v>
      </c>
      <c r="G40" s="65" t="n">
        <v>3.0</v>
      </c>
      <c r="H40" s="65" t="n">
        <v>0.0</v>
      </c>
      <c r="I40" s="65" t="n">
        <v>0.0</v>
      </c>
      <c r="J40" s="66" t="n">
        <v>0.0</v>
      </c>
      <c r="K40" s="65" t="n">
        <v>13.0</v>
      </c>
      <c r="L40" s="67" t="n">
        <v>0.0</v>
      </c>
      <c r="M40" s="68" t="n">
        <v>1.0</v>
      </c>
      <c r="N40" s="69" t="n">
        <v>9.0</v>
      </c>
      <c r="O40" s="70" t="n">
        <v>3.0</v>
      </c>
      <c r="P40" s="65" t="n">
        <v>4.0</v>
      </c>
      <c r="Q40" s="70" t="n">
        <v>0.0</v>
      </c>
      <c r="R40" s="61" t="n">
        <v>16.0</v>
      </c>
      <c r="S40" s="70" t="n">
        <v>0.0</v>
      </c>
      <c r="T40" s="71" t="n">
        <v>1.0</v>
      </c>
    </row>
    <row customFormat="1" ht="15" r="41" s="39" spans="1:20" thickBot="1" x14ac:dyDescent="0.35">
      <c r="A41" s="72"/>
      <c r="B41" s="338"/>
      <c r="C41" s="344"/>
      <c r="D41" s="73" t="s">
        <v>13</v>
      </c>
      <c r="E41" s="74" t="n">
        <f ref="E41:T41" si="8" t="shared">SUM(E39:E40)</f>
        <v>40.0</v>
      </c>
      <c r="F41" s="75" t="n">
        <f si="8" t="shared"/>
        <v>10.0</v>
      </c>
      <c r="G41" s="75" t="n">
        <f si="8" t="shared"/>
        <v>6.0</v>
      </c>
      <c r="H41" s="75" t="n">
        <f si="8" t="shared"/>
        <v>3.0</v>
      </c>
      <c r="I41" s="75" t="n">
        <f si="8" t="shared"/>
        <v>2.0</v>
      </c>
      <c r="J41" s="77" t="n">
        <f si="8" t="shared"/>
        <v>1.0</v>
      </c>
      <c r="K41" s="78" t="n">
        <f si="8" t="shared"/>
        <v>59.0</v>
      </c>
      <c r="L41" s="79" t="n">
        <f si="8" t="shared"/>
        <v>2.0</v>
      </c>
      <c r="M41" s="80" t="n">
        <f si="8" t="shared"/>
        <v>10.0</v>
      </c>
      <c r="N41" s="81" t="n">
        <f si="8" t="shared"/>
        <v>54.0</v>
      </c>
      <c r="O41" s="82" t="n">
        <f si="8" t="shared"/>
        <v>17.0</v>
      </c>
      <c r="P41" s="75" t="n">
        <f ref="P41" si="9" t="shared">SUM(P39:P40)</f>
        <v>9.0</v>
      </c>
      <c r="Q41" s="82" t="n">
        <f si="8" t="shared"/>
        <v>6.0</v>
      </c>
      <c r="R41" s="51" t="n">
        <f si="8" t="shared"/>
        <v>86.0</v>
      </c>
      <c r="S41" s="82" t="n">
        <f si="8" t="shared"/>
        <v>5.0</v>
      </c>
      <c r="T41" s="84" t="n">
        <f si="8" t="shared"/>
        <v>15.0</v>
      </c>
    </row>
    <row customFormat="1" ht="15" r="42" s="39" spans="1:20" thickBot="1" x14ac:dyDescent="0.35">
      <c r="A42" s="13" t="s">
        <v>150</v>
      </c>
      <c r="B42" s="338"/>
      <c r="C42" s="85" t="s">
        <v>43</v>
      </c>
      <c r="D42" s="86" t="s">
        <v>43</v>
      </c>
      <c r="E42" s="43" t="n">
        <v>41.0</v>
      </c>
      <c r="F42" s="44" t="n">
        <v>9.0</v>
      </c>
      <c r="G42" s="44" t="n">
        <v>4.0</v>
      </c>
      <c r="H42" s="44" t="n">
        <v>2.0</v>
      </c>
      <c r="I42" s="44" t="n">
        <v>1.0</v>
      </c>
      <c r="J42" s="45" t="n">
        <v>1.0</v>
      </c>
      <c r="K42" s="87" t="n">
        <v>56.0</v>
      </c>
      <c r="L42" s="47" t="n">
        <v>1.0</v>
      </c>
      <c r="M42" s="48" t="n">
        <v>5.0</v>
      </c>
      <c r="N42" s="49" t="n">
        <v>75.0</v>
      </c>
      <c r="O42" s="50" t="n">
        <v>17.0</v>
      </c>
      <c r="P42" s="44" t="n">
        <v>6.0</v>
      </c>
      <c r="Q42" s="50" t="n">
        <v>4.0</v>
      </c>
      <c r="R42" s="51" t="n">
        <v>102.0</v>
      </c>
      <c r="S42" s="50" t="n">
        <v>2.0</v>
      </c>
      <c r="T42" s="52" t="n">
        <v>10.0</v>
      </c>
    </row>
    <row customFormat="1" ht="15" r="43" s="39" spans="1:20" thickBot="1" x14ac:dyDescent="0.35">
      <c r="A43" s="13" t="s">
        <v>150</v>
      </c>
      <c r="B43" s="338"/>
      <c r="C43" s="85" t="s">
        <v>44</v>
      </c>
      <c r="D43" s="92" t="s">
        <v>44</v>
      </c>
      <c r="E43" s="43" t="n">
        <v>72.0</v>
      </c>
      <c r="F43" s="44" t="n">
        <v>10.0</v>
      </c>
      <c r="G43" s="44" t="n">
        <v>2.0</v>
      </c>
      <c r="H43" s="44" t="n">
        <v>6.0</v>
      </c>
      <c r="I43" s="44" t="n">
        <v>5.0</v>
      </c>
      <c r="J43" s="45" t="n">
        <v>1.0</v>
      </c>
      <c r="K43" s="87" t="n">
        <v>90.0</v>
      </c>
      <c r="L43" s="47" t="n">
        <v>6.0</v>
      </c>
      <c r="M43" s="48" t="n">
        <v>3.0</v>
      </c>
      <c r="N43" s="49" t="n">
        <v>117.0</v>
      </c>
      <c r="O43" s="50" t="n">
        <v>13.0</v>
      </c>
      <c r="P43" s="44" t="n">
        <v>3.0</v>
      </c>
      <c r="Q43" s="50" t="n">
        <v>8.0</v>
      </c>
      <c r="R43" s="51" t="n">
        <v>141.0</v>
      </c>
      <c r="S43" s="50" t="n">
        <v>8.0</v>
      </c>
      <c r="T43" s="52" t="n">
        <v>4.0</v>
      </c>
    </row>
    <row customFormat="1" ht="15" r="44" s="39" spans="1:20" thickBot="1" x14ac:dyDescent="0.35">
      <c r="A44" s="13" t="s">
        <v>150</v>
      </c>
      <c r="B44" s="338"/>
      <c r="C44" s="85" t="s">
        <v>45</v>
      </c>
      <c r="D44" s="92" t="s">
        <v>45</v>
      </c>
      <c r="E44" s="43" t="n">
        <v>36.0</v>
      </c>
      <c r="F44" s="44" t="n">
        <v>5.0</v>
      </c>
      <c r="G44" s="44" t="n">
        <v>1.0</v>
      </c>
      <c r="H44" s="44" t="n">
        <v>3.0</v>
      </c>
      <c r="I44" s="44" t="n">
        <v>2.0</v>
      </c>
      <c r="J44" s="45" t="n">
        <v>1.0</v>
      </c>
      <c r="K44" s="87" t="n">
        <v>45.0</v>
      </c>
      <c r="L44" s="47" t="n">
        <v>2.0</v>
      </c>
      <c r="M44" s="48" t="n">
        <v>2.0</v>
      </c>
      <c r="N44" s="49" t="n">
        <v>56.0</v>
      </c>
      <c r="O44" s="50" t="n">
        <v>6.0</v>
      </c>
      <c r="P44" s="44" t="n">
        <v>3.0</v>
      </c>
      <c r="Q44" s="50" t="n">
        <v>6.0</v>
      </c>
      <c r="R44" s="51" t="n">
        <v>71.0</v>
      </c>
      <c r="S44" s="50" t="n">
        <v>4.0</v>
      </c>
      <c r="T44" s="52" t="n">
        <v>3.0</v>
      </c>
    </row>
    <row customFormat="1" r="45" s="39" spans="1:20" x14ac:dyDescent="0.3">
      <c r="A45" s="13" t="s">
        <v>150</v>
      </c>
      <c r="B45" s="338"/>
      <c r="C45" s="342" t="s">
        <v>46</v>
      </c>
      <c r="D45" s="88" t="s">
        <v>81</v>
      </c>
      <c r="E45" s="54" t="n">
        <v>11.0</v>
      </c>
      <c r="F45" s="55" t="n">
        <v>4.0</v>
      </c>
      <c r="G45" s="55" t="n">
        <v>3.0</v>
      </c>
      <c r="H45" s="55" t="n">
        <v>2.0</v>
      </c>
      <c r="I45" s="55" t="n">
        <v>2.0</v>
      </c>
      <c r="J45" s="56" t="n">
        <v>0.0</v>
      </c>
      <c r="K45" s="57" t="n">
        <v>20.0</v>
      </c>
      <c r="L45" s="58" t="n">
        <v>2.0</v>
      </c>
      <c r="M45" s="59" t="n">
        <v>2.0</v>
      </c>
      <c r="N45" s="60" t="n">
        <v>16.0</v>
      </c>
      <c r="O45" s="61" t="n">
        <v>5.0</v>
      </c>
      <c r="P45" s="55" t="n">
        <v>5.0</v>
      </c>
      <c r="Q45" s="61" t="n">
        <v>2.0</v>
      </c>
      <c r="R45" s="61" t="n">
        <v>28.0</v>
      </c>
      <c r="S45" s="61" t="n">
        <v>2.0</v>
      </c>
      <c r="T45" s="62" t="n">
        <v>2.0</v>
      </c>
    </row>
    <row customFormat="1" r="46" s="39" spans="1:20" x14ac:dyDescent="0.3">
      <c r="A46" s="13" t="s">
        <v>150</v>
      </c>
      <c r="B46" s="338"/>
      <c r="C46" s="343"/>
      <c r="D46" s="63" t="s">
        <v>82</v>
      </c>
      <c r="E46" s="64" t="n">
        <v>15.0</v>
      </c>
      <c r="F46" s="65" t="n">
        <v>5.0</v>
      </c>
      <c r="G46" s="65" t="n">
        <v>1.0</v>
      </c>
      <c r="H46" s="65" t="n">
        <v>4.0</v>
      </c>
      <c r="I46" s="65" t="n">
        <v>4.0</v>
      </c>
      <c r="J46" s="66" t="n">
        <v>0.0</v>
      </c>
      <c r="K46" s="65" t="n">
        <v>25.0</v>
      </c>
      <c r="L46" s="67" t="n">
        <v>2.0</v>
      </c>
      <c r="M46" s="68" t="n">
        <v>1.0</v>
      </c>
      <c r="N46" s="69" t="n">
        <v>25.0</v>
      </c>
      <c r="O46" s="70" t="n">
        <v>6.0</v>
      </c>
      <c r="P46" s="65" t="n">
        <v>2.0</v>
      </c>
      <c r="Q46" s="70" t="n">
        <v>8.0</v>
      </c>
      <c r="R46" s="61" t="n">
        <v>41.0</v>
      </c>
      <c r="S46" s="70" t="n">
        <v>4.0</v>
      </c>
      <c r="T46" s="71" t="n">
        <v>1.0</v>
      </c>
    </row>
    <row customFormat="1" r="47" s="39" spans="1:20" x14ac:dyDescent="0.3">
      <c r="A47" s="13" t="s">
        <v>150</v>
      </c>
      <c r="B47" s="338"/>
      <c r="C47" s="343"/>
      <c r="D47" s="63" t="s">
        <v>46</v>
      </c>
      <c r="E47" s="64" t="n">
        <v>22.0</v>
      </c>
      <c r="F47" s="65" t="n">
        <v>1.0</v>
      </c>
      <c r="G47" s="65" t="n">
        <v>1.0</v>
      </c>
      <c r="H47" s="65" t="n">
        <v>6.0</v>
      </c>
      <c r="I47" s="65" t="n">
        <v>5.0</v>
      </c>
      <c r="J47" s="66" t="n">
        <v>1.0</v>
      </c>
      <c r="K47" s="65" t="n">
        <v>30.0</v>
      </c>
      <c r="L47" s="67" t="n">
        <v>4.0</v>
      </c>
      <c r="M47" s="68" t="n">
        <v>5.0</v>
      </c>
      <c r="N47" s="69" t="n">
        <v>30.0</v>
      </c>
      <c r="O47" s="70" t="n">
        <v>1.0</v>
      </c>
      <c r="P47" s="65" t="n">
        <v>1.0</v>
      </c>
      <c r="Q47" s="70" t="n">
        <v>8.0</v>
      </c>
      <c r="R47" s="61" t="n">
        <v>40.0</v>
      </c>
      <c r="S47" s="70" t="n">
        <v>6.0</v>
      </c>
      <c r="T47" s="71" t="n">
        <v>5.0</v>
      </c>
    </row>
    <row customFormat="1" ht="15" r="48" s="39" spans="1:20" thickBot="1" x14ac:dyDescent="0.35">
      <c r="B48" s="338"/>
      <c r="C48" s="343"/>
      <c r="D48" s="93" t="s">
        <v>13</v>
      </c>
      <c r="E48" s="94" t="n">
        <f ref="E48:T48" si="10" t="shared">SUM(E45:E47)</f>
        <v>48.0</v>
      </c>
      <c r="F48" s="95" t="n">
        <f si="10" t="shared"/>
        <v>10.0</v>
      </c>
      <c r="G48" s="95" t="n">
        <f si="10" t="shared"/>
        <v>5.0</v>
      </c>
      <c r="H48" s="95" t="n">
        <f si="10" t="shared"/>
        <v>12.0</v>
      </c>
      <c r="I48" s="95" t="n">
        <f si="10" t="shared"/>
        <v>11.0</v>
      </c>
      <c r="J48" s="96" t="n">
        <f si="10" t="shared"/>
        <v>1.0</v>
      </c>
      <c r="K48" s="95" t="n">
        <f>SUM(K45:K47)</f>
        <v>75.0</v>
      </c>
      <c r="L48" s="97" t="n">
        <f si="10" t="shared"/>
        <v>8.0</v>
      </c>
      <c r="M48" s="98" t="n">
        <f si="10" t="shared"/>
        <v>8.0</v>
      </c>
      <c r="N48" s="99" t="n">
        <f si="10" t="shared"/>
        <v>71.0</v>
      </c>
      <c r="O48" s="100" t="n">
        <f si="10" t="shared"/>
        <v>12.0</v>
      </c>
      <c r="P48" s="95" t="n">
        <f ref="P48" si="11" t="shared">SUM(P45:P47)</f>
        <v>8.0</v>
      </c>
      <c r="Q48" s="100" t="n">
        <f si="10" t="shared"/>
        <v>18.0</v>
      </c>
      <c r="R48" s="101" t="n">
        <f si="10" t="shared"/>
        <v>109.0</v>
      </c>
      <c r="S48" s="82" t="n">
        <f si="10" t="shared"/>
        <v>12.0</v>
      </c>
      <c r="T48" s="177" t="n">
        <f si="10" t="shared"/>
        <v>8.0</v>
      </c>
    </row>
    <row customFormat="1" r="49" s="39" spans="1:20" x14ac:dyDescent="0.3">
      <c r="B49" s="338"/>
      <c r="C49" s="345" t="s">
        <v>99</v>
      </c>
      <c r="D49" s="346"/>
      <c r="E49" s="103" t="n">
        <f ref="E49:T49" si="12" t="shared">E48+E44+E43+E42+E41+E38+E37+E33</f>
        <v>397.0</v>
      </c>
      <c r="F49" s="104" t="n">
        <f si="12" t="shared"/>
        <v>68.0</v>
      </c>
      <c r="G49" s="104" t="n">
        <f>G48+G44+G43+G42+G41+G38+G37+G33</f>
        <v>56.0</v>
      </c>
      <c r="H49" s="104" t="n">
        <f>H48+H44+H43+H42+H41+H38+H37+H33</f>
        <v>46.0</v>
      </c>
      <c r="I49" s="104" t="n">
        <f si="12" t="shared"/>
        <v>39.0</v>
      </c>
      <c r="J49" s="104" t="n">
        <f si="12" t="shared"/>
        <v>7.0</v>
      </c>
      <c r="K49" s="104" t="n">
        <f si="12" t="shared"/>
        <v>567.0</v>
      </c>
      <c r="L49" s="104" t="n">
        <f si="12" t="shared"/>
        <v>34.0</v>
      </c>
      <c r="M49" s="105" t="n">
        <f si="12" t="shared"/>
        <v>54.0</v>
      </c>
      <c r="N49" s="103" t="n">
        <f si="12" t="shared"/>
        <v>598.0</v>
      </c>
      <c r="O49" s="104" t="n">
        <f si="12" t="shared"/>
        <v>93.0</v>
      </c>
      <c r="P49" s="104" t="n">
        <f ref="P49" si="13" t="shared">P48+P44+P43+P42+P41+P38+P37+P33</f>
        <v>85.0</v>
      </c>
      <c r="Q49" s="104" t="n">
        <f si="12" t="shared"/>
        <v>68.0</v>
      </c>
      <c r="R49" s="104" t="n">
        <f si="12" t="shared"/>
        <v>844.0</v>
      </c>
      <c r="S49" s="104" t="n">
        <f si="12" t="shared"/>
        <v>50.0</v>
      </c>
      <c r="T49" s="105" t="n">
        <f si="12" t="shared"/>
        <v>74.0</v>
      </c>
    </row>
    <row customFormat="1" ht="15" r="50" s="39" spans="1:20" thickBot="1" x14ac:dyDescent="0.35">
      <c r="B50" s="339"/>
      <c r="C50" s="347" t="s">
        <v>100</v>
      </c>
      <c r="D50" s="348"/>
      <c r="E50" s="269" t="n">
        <f>IF(ISERROR(E49/($E49+$F49+$G49+$H49)),0,(E49/($E49+$F49+$G49+$H49)))</f>
        <v>0.7001763668430335</v>
      </c>
      <c r="F50" s="271" t="n">
        <f ref="F50" si="14" t="shared">IF(ISERROR(F49/($E49+$F49+$G49+$H49)),0,(F49/($E49+$F49+$G49+$H49)))</f>
        <v>0.11992945326278659</v>
      </c>
      <c r="G50" s="270" t="n">
        <f ref="G50" si="15" t="shared">IF(ISERROR(G49/($E49+$F49+$G49+$H49)),0,(G49/($E49+$F49+$G49+$H49)))</f>
        <v>0.09876543209876543</v>
      </c>
      <c r="H50" s="271" t="n">
        <f>IF(1-E50-F50-G50=1,IF(H49=0,0,1),1-E50-F50-G50)</f>
        <v>0.08112874779541446</v>
      </c>
      <c r="I50" s="271" t="n">
        <f>IF(ISERROR(I49/H49),0,I49/H49)</f>
        <v>0.8478260869565217</v>
      </c>
      <c r="J50" s="271" t="n">
        <f>IF(1-I50=1,IF(J49=0,0,1),1-I50)</f>
        <v>0.15217391304347827</v>
      </c>
      <c r="K50" s="271"/>
      <c r="L50" s="271" t="n">
        <f>IF(ISERROR(L49/K49),0,(L49/K49))</f>
        <v>0.059964726631393295</v>
      </c>
      <c r="M50" s="272" t="n">
        <f>IF(ISERROR(M49/K49),0,(M49/K49))</f>
        <v>0.09523809523809523</v>
      </c>
      <c r="N50" s="269" t="n">
        <f>IF(ISERROR(N49/R49),0,(N49/R49))</f>
        <v>0.7085308056872038</v>
      </c>
      <c r="O50" s="271" t="n">
        <f>IF(ISERROR(O49/R49),0,(O49/R49))</f>
        <v>0.11018957345971564</v>
      </c>
      <c r="P50" s="271" t="n">
        <f>IF(ISERROR(P49/R49),0,(P49/R49))</f>
        <v>0.10071090047393365</v>
      </c>
      <c r="Q50" s="271" t="n">
        <f>IF(1-N50-O50-P50=1,IF(Q49=0,0,1),1-N50-O50-P50)</f>
        <v>0.08056872037914688</v>
      </c>
      <c r="R50" s="271"/>
      <c r="S50" s="271" t="n">
        <f>IF(ISERROR(S49/R49),0,(S49/R49))</f>
        <v>0.05924170616113744</v>
      </c>
      <c r="T50" s="273" t="n">
        <f>IF(ISERROR(T49/R49),0,(T49/R49))</f>
        <v>0.08767772511848342</v>
      </c>
    </row>
    <row r="51" spans="1:20" x14ac:dyDescent="0.3">
      <c r="A51" t="s">
        <v>150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bottom="0.31496062992125984" footer="0.23622047244094491" header="0" left="0.19685039370078741" right="0.19685039370078741" top="0.31496062992125984"/>
  <pageSetup orientation="landscape" paperSize="9" r:id="rId1" scale="59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U39"/>
  <sheetViews>
    <sheetView workbookViewId="0" zoomScaleNormal="100" tabSelected="false">
      <selection activeCell="E8" sqref="E8"/>
    </sheetView>
  </sheetViews>
  <sheetFormatPr defaultRowHeight="14.4" x14ac:dyDescent="0.3"/>
  <cols>
    <col min="1" max="1" customWidth="true" width="4.6640625" collapsed="false"/>
    <col min="2" max="2" customWidth="true" width="5.5546875" collapsed="false"/>
    <col min="3" max="3" customWidth="true" width="25.44140625" collapsed="false"/>
    <col min="4" max="4" customWidth="true" width="23.44140625" collapsed="false"/>
    <col min="5" max="5" customWidth="true" width="7.6640625" collapsed="false"/>
    <col min="6" max="6" customWidth="true" width="7.33203125" collapsed="false"/>
    <col min="7" max="7" customWidth="true" width="11.6640625" collapsed="false"/>
    <col min="8" max="8" customWidth="true" width="6.88671875" collapsed="false"/>
    <col min="9" max="10" customWidth="true" width="10.88671875" collapsed="false"/>
    <col min="11" max="11" customWidth="true" width="6.109375" collapsed="false"/>
    <col min="12" max="13" customWidth="true" width="16.88671875" collapsed="false"/>
    <col min="14" max="14" customWidth="true" width="7.6640625" collapsed="false"/>
    <col min="15" max="15" customWidth="true" width="8.109375" collapsed="false"/>
    <col min="16" max="16" customWidth="true" width="11.6640625" collapsed="false"/>
    <col min="17" max="17" customWidth="true" width="7.88671875" collapsed="false"/>
    <col min="18" max="18" customWidth="true" width="6.5546875" collapsed="false"/>
    <col min="19" max="19" customWidth="true" width="15.88671875" collapsed="false"/>
    <col min="20" max="20" customWidth="true" width="16.0" collapsed="false"/>
  </cols>
  <sheetData>
    <row ht="15" r="1" spans="1:20" thickBot="1" x14ac:dyDescent="0.35">
      <c r="A1" s="12"/>
    </row>
    <row customFormat="1" customHeight="1" ht="27" r="2" s="39" spans="1:20" thickBot="1" x14ac:dyDescent="0.35">
      <c r="A2" s="13"/>
      <c r="B2" s="320" t="s">
        <v>143</v>
      </c>
      <c r="C2" s="321"/>
      <c r="D2" s="321"/>
      <c r="E2" s="321"/>
      <c r="F2" s="321"/>
      <c r="G2" s="321"/>
      <c r="H2" s="321"/>
      <c r="I2" s="321"/>
      <c r="J2" s="25"/>
      <c r="K2" s="25"/>
      <c r="L2" s="25" t="s">
        <v>148</v>
      </c>
      <c r="M2" s="25"/>
      <c r="N2" s="25"/>
      <c r="O2" s="25"/>
      <c r="P2" s="302"/>
      <c r="Q2" s="40"/>
      <c r="R2" s="25" t="s">
        <v>105</v>
      </c>
      <c r="S2" s="25"/>
      <c r="T2" s="26" t="s">
        <v>149</v>
      </c>
    </row>
    <row customFormat="1" ht="15" r="3" s="39" spans="1:20" thickBot="1" x14ac:dyDescent="0.35">
      <c r="A3" s="13"/>
    </row>
    <row customFormat="1" customHeight="1" ht="15" r="4" s="39" spans="1:20" thickBot="1" x14ac:dyDescent="0.35">
      <c r="A4" s="72"/>
      <c r="B4" s="349" t="s">
        <v>0</v>
      </c>
      <c r="C4" s="349" t="s">
        <v>97</v>
      </c>
      <c r="D4" s="349" t="s">
        <v>98</v>
      </c>
      <c r="E4" s="327" t="s">
        <v>118</v>
      </c>
      <c r="F4" s="327"/>
      <c r="G4" s="327"/>
      <c r="H4" s="327"/>
      <c r="I4" s="327"/>
      <c r="J4" s="327"/>
      <c r="K4" s="327"/>
      <c r="L4" s="327"/>
      <c r="M4" s="327"/>
      <c r="N4" s="328" t="s">
        <v>119</v>
      </c>
      <c r="O4" s="327"/>
      <c r="P4" s="327"/>
      <c r="Q4" s="327"/>
      <c r="R4" s="327"/>
      <c r="S4" s="327"/>
      <c r="T4" s="327"/>
    </row>
    <row customFormat="1" customHeight="1" ht="15" r="5" s="39" spans="1:20" x14ac:dyDescent="0.3">
      <c r="A5" s="72"/>
      <c r="B5" s="350"/>
      <c r="C5" s="350"/>
      <c r="D5" s="350"/>
      <c r="E5" s="329" t="s">
        <v>1</v>
      </c>
      <c r="F5" s="330" t="s">
        <v>2</v>
      </c>
      <c r="G5" s="318" t="s">
        <v>134</v>
      </c>
      <c r="H5" s="330" t="s">
        <v>3</v>
      </c>
      <c r="I5" s="322" t="s">
        <v>6</v>
      </c>
      <c r="J5" s="323"/>
      <c r="K5" s="352" t="s">
        <v>147</v>
      </c>
      <c r="L5" s="332" t="s">
        <v>6</v>
      </c>
      <c r="M5" s="333"/>
      <c r="N5" s="334" t="s">
        <v>1</v>
      </c>
      <c r="O5" s="330" t="s">
        <v>2</v>
      </c>
      <c r="P5" s="318" t="s">
        <v>134</v>
      </c>
      <c r="Q5" s="330" t="s">
        <v>3</v>
      </c>
      <c r="R5" s="352" t="s">
        <v>122</v>
      </c>
      <c r="S5" s="332" t="s">
        <v>6</v>
      </c>
      <c r="T5" s="333"/>
    </row>
    <row customFormat="1" customHeight="1" ht="96" r="6" s="110" spans="1:20" thickBot="1" x14ac:dyDescent="0.35">
      <c r="A6" s="72"/>
      <c r="B6" s="350"/>
      <c r="C6" s="350"/>
      <c r="D6" s="350"/>
      <c r="E6" s="329"/>
      <c r="F6" s="330"/>
      <c r="G6" s="319"/>
      <c r="H6" s="330"/>
      <c r="I6" s="312" t="s">
        <v>4</v>
      </c>
      <c r="J6" s="313" t="s">
        <v>5</v>
      </c>
      <c r="K6" s="353"/>
      <c r="L6" s="29" t="s">
        <v>7</v>
      </c>
      <c r="M6" s="30" t="s">
        <v>8</v>
      </c>
      <c r="N6" s="334"/>
      <c r="O6" s="330"/>
      <c r="P6" s="319"/>
      <c r="Q6" s="330"/>
      <c r="R6" s="353"/>
      <c r="S6" s="29" t="s">
        <v>127</v>
      </c>
      <c r="T6" s="30" t="s">
        <v>128</v>
      </c>
    </row>
    <row customFormat="1" customHeight="1" ht="15" r="7" s="110" spans="1:20" thickBot="1" x14ac:dyDescent="0.3">
      <c r="B7" s="351"/>
      <c r="C7" s="351"/>
      <c r="D7" s="351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14">
        <v>9</v>
      </c>
      <c r="N7" s="315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14">
        <v>16</v>
      </c>
    </row>
    <row customFormat="1" r="8" s="39" spans="1:20" x14ac:dyDescent="0.3">
      <c r="A8" s="13" t="s">
        <v>150</v>
      </c>
      <c r="B8" s="361" t="s">
        <v>9</v>
      </c>
      <c r="C8" s="354" t="s">
        <v>10</v>
      </c>
      <c r="D8" s="111" t="s">
        <v>60</v>
      </c>
      <c r="E8" s="112" t="n">
        <v>3.0</v>
      </c>
      <c r="F8" s="113" t="n">
        <v>0.0</v>
      </c>
      <c r="G8" s="113" t="n">
        <v>0.0</v>
      </c>
      <c r="H8" s="113" t="n">
        <v>0.0</v>
      </c>
      <c r="I8" s="113" t="n">
        <v>0.0</v>
      </c>
      <c r="J8" s="114" t="n">
        <v>0.0</v>
      </c>
      <c r="K8" s="113" t="n">
        <v>3.0</v>
      </c>
      <c r="L8" s="115" t="n">
        <v>0.0</v>
      </c>
      <c r="M8" s="116" t="n">
        <v>1.0</v>
      </c>
      <c r="N8" s="117" t="n">
        <v>6.0</v>
      </c>
      <c r="O8" s="118" t="n">
        <v>0.0</v>
      </c>
      <c r="P8" s="118" t="n">
        <v>0.0</v>
      </c>
      <c r="Q8" s="118" t="n">
        <v>0.0</v>
      </c>
      <c r="R8" s="118" t="n">
        <v>6.0</v>
      </c>
      <c r="S8" s="118" t="n">
        <v>0.0</v>
      </c>
      <c r="T8" s="119" t="n">
        <v>1.0</v>
      </c>
    </row>
    <row customFormat="1" r="9" s="39" spans="1:20" x14ac:dyDescent="0.3">
      <c r="A9" s="13" t="s">
        <v>150</v>
      </c>
      <c r="B9" s="362"/>
      <c r="C9" s="354"/>
      <c r="D9" s="120" t="s">
        <v>61</v>
      </c>
      <c r="E9" s="121" t="n">
        <v>1.0</v>
      </c>
      <c r="F9" s="122" t="n">
        <v>0.0</v>
      </c>
      <c r="G9" s="122" t="n">
        <v>0.0</v>
      </c>
      <c r="H9" s="122" t="n">
        <v>0.0</v>
      </c>
      <c r="I9" s="122" t="n">
        <v>0.0</v>
      </c>
      <c r="J9" s="123" t="n">
        <v>0.0</v>
      </c>
      <c r="K9" s="122" t="n">
        <v>1.0</v>
      </c>
      <c r="L9" s="124" t="n">
        <v>0.0</v>
      </c>
      <c r="M9" s="125" t="n">
        <v>0.0</v>
      </c>
      <c r="N9" s="126" t="n">
        <v>1.0</v>
      </c>
      <c r="O9" s="127" t="n">
        <v>0.0</v>
      </c>
      <c r="P9" s="127" t="n">
        <v>0.0</v>
      </c>
      <c r="Q9" s="127" t="n">
        <v>0.0</v>
      </c>
      <c r="R9" s="127" t="n">
        <v>1.0</v>
      </c>
      <c r="S9" s="127" t="n">
        <v>0.0</v>
      </c>
      <c r="T9" s="128" t="n">
        <v>0.0</v>
      </c>
    </row>
    <row customFormat="1" r="10" s="39" spans="1:20" x14ac:dyDescent="0.3">
      <c r="A10" s="13" t="s">
        <v>150</v>
      </c>
      <c r="B10" s="362"/>
      <c r="C10" s="354"/>
      <c r="D10" s="120" t="s">
        <v>62</v>
      </c>
      <c r="E10" s="121" t="n">
        <v>2.0</v>
      </c>
      <c r="F10" s="122" t="n">
        <v>0.0</v>
      </c>
      <c r="G10" s="122" t="n">
        <v>0.0</v>
      </c>
      <c r="H10" s="122" t="n">
        <v>0.0</v>
      </c>
      <c r="I10" s="122" t="n">
        <v>0.0</v>
      </c>
      <c r="J10" s="123" t="n">
        <v>0.0</v>
      </c>
      <c r="K10" s="122" t="n">
        <v>2.0</v>
      </c>
      <c r="L10" s="124" t="n">
        <v>0.0</v>
      </c>
      <c r="M10" s="125" t="n">
        <v>0.0</v>
      </c>
      <c r="N10" s="126" t="n">
        <v>4.0</v>
      </c>
      <c r="O10" s="127" t="n">
        <v>0.0</v>
      </c>
      <c r="P10" s="127" t="n">
        <v>0.0</v>
      </c>
      <c r="Q10" s="127" t="n">
        <v>0.0</v>
      </c>
      <c r="R10" s="127" t="n">
        <v>4.0</v>
      </c>
      <c r="S10" s="127" t="n">
        <v>0.0</v>
      </c>
      <c r="T10" s="129" t="n">
        <v>0.0</v>
      </c>
    </row>
    <row customFormat="1" r="11" s="39" spans="1:20" x14ac:dyDescent="0.3">
      <c r="A11" s="13" t="s">
        <v>150</v>
      </c>
      <c r="B11" s="362"/>
      <c r="C11" s="354"/>
      <c r="D11" s="120" t="s">
        <v>63</v>
      </c>
      <c r="E11" s="121" t="n">
        <v>4.0</v>
      </c>
      <c r="F11" s="122" t="n">
        <v>0.0</v>
      </c>
      <c r="G11" s="122" t="n">
        <v>0.0</v>
      </c>
      <c r="H11" s="122" t="n">
        <v>2.0</v>
      </c>
      <c r="I11" s="122" t="n">
        <v>2.0</v>
      </c>
      <c r="J11" s="123" t="n">
        <v>0.0</v>
      </c>
      <c r="K11" s="122" t="n">
        <v>6.0</v>
      </c>
      <c r="L11" s="124" t="n">
        <v>1.0</v>
      </c>
      <c r="M11" s="125" t="n">
        <v>1.0</v>
      </c>
      <c r="N11" s="126" t="n">
        <v>5.0</v>
      </c>
      <c r="O11" s="127" t="n">
        <v>0.0</v>
      </c>
      <c r="P11" s="127" t="n">
        <v>0.0</v>
      </c>
      <c r="Q11" s="127" t="n">
        <v>4.0</v>
      </c>
      <c r="R11" s="127" t="n">
        <v>9.0</v>
      </c>
      <c r="S11" s="127" t="n">
        <v>2.0</v>
      </c>
      <c r="T11" s="129" t="n">
        <v>2.0</v>
      </c>
    </row>
    <row customFormat="1" r="12" s="39" spans="1:20" x14ac:dyDescent="0.3">
      <c r="A12" s="13" t="s">
        <v>150</v>
      </c>
      <c r="B12" s="362"/>
      <c r="C12" s="354"/>
      <c r="D12" s="120" t="s">
        <v>64</v>
      </c>
      <c r="E12" s="121" t="n">
        <v>0.0</v>
      </c>
      <c r="F12" s="122" t="n">
        <v>0.0</v>
      </c>
      <c r="G12" s="122" t="n">
        <v>0.0</v>
      </c>
      <c r="H12" s="122" t="n">
        <v>1.0</v>
      </c>
      <c r="I12" s="122" t="n">
        <v>1.0</v>
      </c>
      <c r="J12" s="123" t="n">
        <v>0.0</v>
      </c>
      <c r="K12" s="122" t="n">
        <v>1.0</v>
      </c>
      <c r="L12" s="124" t="n">
        <v>1.0</v>
      </c>
      <c r="M12" s="125" t="n">
        <v>0.0</v>
      </c>
      <c r="N12" s="126" t="n">
        <v>0.0</v>
      </c>
      <c r="O12" s="127" t="n">
        <v>0.0</v>
      </c>
      <c r="P12" s="127" t="n">
        <v>0.0</v>
      </c>
      <c r="Q12" s="127" t="n">
        <v>4.0</v>
      </c>
      <c r="R12" s="127" t="n">
        <v>4.0</v>
      </c>
      <c r="S12" s="127" t="n">
        <v>4.0</v>
      </c>
      <c r="T12" s="129" t="n">
        <v>0.0</v>
      </c>
    </row>
    <row customFormat="1" ht="15" r="13" s="39" spans="1:20" thickBot="1" x14ac:dyDescent="0.35">
      <c r="A13" s="72"/>
      <c r="B13" s="362"/>
      <c r="C13" s="355"/>
      <c r="D13" s="130" t="s">
        <v>13</v>
      </c>
      <c r="E13" s="131" t="n">
        <f ref="E13:T13" si="0" t="shared">SUM(E8:E12)</f>
        <v>10.0</v>
      </c>
      <c r="F13" s="132" t="n">
        <f si="0" t="shared"/>
        <v>0.0</v>
      </c>
      <c r="G13" s="132" t="n">
        <f ref="G13" si="1" t="shared">SUM(G8:G12)</f>
        <v>0.0</v>
      </c>
      <c r="H13" s="132" t="n">
        <f si="0" t="shared"/>
        <v>3.0</v>
      </c>
      <c r="I13" s="132" t="n">
        <f si="0" t="shared"/>
        <v>3.0</v>
      </c>
      <c r="J13" s="133" t="n">
        <f si="0" t="shared"/>
        <v>0.0</v>
      </c>
      <c r="K13" s="134" t="n">
        <f si="0" t="shared"/>
        <v>13.0</v>
      </c>
      <c r="L13" s="135" t="n">
        <f si="0" t="shared"/>
        <v>2.0</v>
      </c>
      <c r="M13" s="136" t="n">
        <f si="0" t="shared"/>
        <v>2.0</v>
      </c>
      <c r="N13" s="137" t="n">
        <f si="0" t="shared"/>
        <v>16.0</v>
      </c>
      <c r="O13" s="138" t="n">
        <f si="0" t="shared"/>
        <v>0.0</v>
      </c>
      <c r="P13" s="138" t="n">
        <f ref="P13" si="2" t="shared">SUM(P8:P12)</f>
        <v>0.0</v>
      </c>
      <c r="Q13" s="138" t="n">
        <f si="0" t="shared"/>
        <v>8.0</v>
      </c>
      <c r="R13" s="138" t="n">
        <f si="0" t="shared"/>
        <v>24.0</v>
      </c>
      <c r="S13" s="138" t="n">
        <f si="0" t="shared"/>
        <v>6.0</v>
      </c>
      <c r="T13" s="139" t="n">
        <f si="0" t="shared"/>
        <v>3.0</v>
      </c>
    </row>
    <row customFormat="1" ht="15" r="14" s="39" spans="1:20" thickBot="1" x14ac:dyDescent="0.35">
      <c r="A14" s="13" t="s">
        <v>150</v>
      </c>
      <c r="B14" s="362"/>
      <c r="C14" s="140" t="s">
        <v>11</v>
      </c>
      <c r="D14" s="141" t="s">
        <v>11</v>
      </c>
      <c r="E14" s="142" t="n">
        <v>0.0</v>
      </c>
      <c r="F14" s="143" t="n">
        <v>0.0</v>
      </c>
      <c r="G14" s="143" t="n">
        <v>0.0</v>
      </c>
      <c r="H14" s="143" t="n">
        <v>0.0</v>
      </c>
      <c r="I14" s="143" t="n">
        <v>0.0</v>
      </c>
      <c r="J14" s="144" t="n">
        <v>0.0</v>
      </c>
      <c r="K14" s="145" t="n">
        <v>0.0</v>
      </c>
      <c r="L14" s="146" t="n">
        <v>0.0</v>
      </c>
      <c r="M14" s="147" t="n">
        <v>0.0</v>
      </c>
      <c r="N14" s="148" t="n">
        <v>0.0</v>
      </c>
      <c r="O14" s="149" t="n">
        <v>0.0</v>
      </c>
      <c r="P14" s="149" t="n">
        <v>0.0</v>
      </c>
      <c r="Q14" s="149" t="n">
        <v>0.0</v>
      </c>
      <c r="R14" s="149" t="n">
        <v>0.0</v>
      </c>
      <c r="S14" s="149" t="n">
        <v>0.0</v>
      </c>
      <c r="T14" s="150" t="n">
        <v>0.0</v>
      </c>
    </row>
    <row customFormat="1" r="15" s="39" spans="1:20" x14ac:dyDescent="0.3">
      <c r="A15" s="13" t="s">
        <v>150</v>
      </c>
      <c r="B15" s="362"/>
      <c r="C15" s="356" t="s">
        <v>12</v>
      </c>
      <c r="D15" s="151" t="s">
        <v>12</v>
      </c>
      <c r="E15" s="152" t="n">
        <v>0.0</v>
      </c>
      <c r="F15" s="153" t="n">
        <v>0.0</v>
      </c>
      <c r="G15" s="153" t="n">
        <v>0.0</v>
      </c>
      <c r="H15" s="153" t="n">
        <v>0.0</v>
      </c>
      <c r="I15" s="153" t="n">
        <v>0.0</v>
      </c>
      <c r="J15" s="154" t="n">
        <v>0.0</v>
      </c>
      <c r="K15" s="113" t="n">
        <v>0.0</v>
      </c>
      <c r="L15" s="155" t="n">
        <v>0.0</v>
      </c>
      <c r="M15" s="156" t="n">
        <v>0.0</v>
      </c>
      <c r="N15" s="157" t="n">
        <v>0.0</v>
      </c>
      <c r="O15" s="158" t="n">
        <v>0.0</v>
      </c>
      <c r="P15" s="158" t="n">
        <v>0.0</v>
      </c>
      <c r="Q15" s="158" t="n">
        <v>0.0</v>
      </c>
      <c r="R15" s="158" t="n">
        <v>0.0</v>
      </c>
      <c r="S15" s="158" t="n">
        <v>0.0</v>
      </c>
      <c r="T15" s="159" t="n">
        <v>0.0</v>
      </c>
    </row>
    <row customFormat="1" r="16" s="39" spans="1:20" x14ac:dyDescent="0.3">
      <c r="A16" s="13" t="s">
        <v>150</v>
      </c>
      <c r="B16" s="362"/>
      <c r="C16" s="354"/>
      <c r="D16" s="120" t="s">
        <v>65</v>
      </c>
      <c r="E16" s="121" t="n">
        <v>0.0</v>
      </c>
      <c r="F16" s="122" t="n">
        <v>0.0</v>
      </c>
      <c r="G16" s="122" t="n">
        <v>0.0</v>
      </c>
      <c r="H16" s="122" t="n">
        <v>0.0</v>
      </c>
      <c r="I16" s="122" t="n">
        <v>0.0</v>
      </c>
      <c r="J16" s="123" t="n">
        <v>0.0</v>
      </c>
      <c r="K16" s="122" t="n">
        <v>0.0</v>
      </c>
      <c r="L16" s="124" t="n">
        <v>0.0</v>
      </c>
      <c r="M16" s="125" t="n">
        <v>0.0</v>
      </c>
      <c r="N16" s="126" t="n">
        <v>0.0</v>
      </c>
      <c r="O16" s="127" t="n">
        <v>0.0</v>
      </c>
      <c r="P16" s="127" t="n">
        <v>0.0</v>
      </c>
      <c r="Q16" s="127" t="n">
        <v>0.0</v>
      </c>
      <c r="R16" s="158" t="n">
        <v>0.0</v>
      </c>
      <c r="S16" s="127" t="n">
        <v>0.0</v>
      </c>
      <c r="T16" s="129" t="n">
        <v>0.0</v>
      </c>
    </row>
    <row customFormat="1" ht="15" r="17" s="39" spans="1:20" thickBot="1" x14ac:dyDescent="0.35">
      <c r="A17" s="72"/>
      <c r="B17" s="362"/>
      <c r="C17" s="354"/>
      <c r="D17" s="160" t="s">
        <v>13</v>
      </c>
      <c r="E17" s="131" t="n">
        <f ref="E17:T17" si="3" t="shared">SUM(E15:E16)</f>
        <v>0.0</v>
      </c>
      <c r="F17" s="132" t="n">
        <f si="3" t="shared"/>
        <v>0.0</v>
      </c>
      <c r="G17" s="132" t="n">
        <f ref="G17" si="4" t="shared">SUM(G15:G16)</f>
        <v>0.0</v>
      </c>
      <c r="H17" s="132" t="n">
        <f si="3" t="shared"/>
        <v>0.0</v>
      </c>
      <c r="I17" s="132" t="n">
        <f si="3" t="shared"/>
        <v>0.0</v>
      </c>
      <c r="J17" s="133" t="n">
        <f si="3" t="shared"/>
        <v>0.0</v>
      </c>
      <c r="K17" s="132" t="n">
        <f si="3" t="shared"/>
        <v>0.0</v>
      </c>
      <c r="L17" s="135" t="n">
        <f si="3" t="shared"/>
        <v>0.0</v>
      </c>
      <c r="M17" s="136" t="n">
        <f si="3" t="shared"/>
        <v>0.0</v>
      </c>
      <c r="N17" s="137" t="n">
        <f si="3" t="shared"/>
        <v>0.0</v>
      </c>
      <c r="O17" s="138" t="n">
        <f si="3" t="shared"/>
        <v>0.0</v>
      </c>
      <c r="P17" s="138" t="n">
        <f ref="P17" si="5" t="shared">SUM(P15:P16)</f>
        <v>0.0</v>
      </c>
      <c r="Q17" s="138" t="n">
        <f si="3" t="shared"/>
        <v>0.0</v>
      </c>
      <c r="R17" s="138" t="n">
        <f si="3" t="shared"/>
        <v>0.0</v>
      </c>
      <c r="S17" s="138" t="n">
        <f si="3" t="shared"/>
        <v>0.0</v>
      </c>
      <c r="T17" s="139" t="n">
        <f si="3" t="shared"/>
        <v>0.0</v>
      </c>
    </row>
    <row customFormat="1" customHeight="1" ht="16.5" r="18" s="39" spans="1:20" x14ac:dyDescent="0.3">
      <c r="B18" s="362"/>
      <c r="C18" s="357" t="s">
        <v>99</v>
      </c>
      <c r="D18" s="358"/>
      <c r="E18" s="161" t="n">
        <f ref="E18:T18" si="6" t="shared">E17+E14+E13</f>
        <v>10.0</v>
      </c>
      <c r="F18" s="104" t="n">
        <f si="6" t="shared"/>
        <v>0.0</v>
      </c>
      <c r="G18" s="104" t="n">
        <f ref="G18" si="7" t="shared">G17+G14+G13</f>
        <v>0.0</v>
      </c>
      <c r="H18" s="104" t="n">
        <f si="6" t="shared"/>
        <v>3.0</v>
      </c>
      <c r="I18" s="104" t="n">
        <f si="6" t="shared"/>
        <v>3.0</v>
      </c>
      <c r="J18" s="162" t="n">
        <f si="6" t="shared"/>
        <v>0.0</v>
      </c>
      <c r="K18" s="104" t="n">
        <f si="6" t="shared"/>
        <v>13.0</v>
      </c>
      <c r="L18" s="163" t="n">
        <f si="6" t="shared"/>
        <v>2.0</v>
      </c>
      <c r="M18" s="164" t="n">
        <f si="6" t="shared"/>
        <v>2.0</v>
      </c>
      <c r="N18" s="165" t="n">
        <f si="6" t="shared"/>
        <v>16.0</v>
      </c>
      <c r="O18" s="166" t="n">
        <f si="6" t="shared"/>
        <v>0.0</v>
      </c>
      <c r="P18" s="166" t="n">
        <f ref="P18" si="8" t="shared">P17+P14+P13</f>
        <v>0.0</v>
      </c>
      <c r="Q18" s="166" t="n">
        <f si="6" t="shared"/>
        <v>8.0</v>
      </c>
      <c r="R18" s="166" t="n">
        <f si="6" t="shared"/>
        <v>24.0</v>
      </c>
      <c r="S18" s="166" t="n">
        <f si="6" t="shared"/>
        <v>6.0</v>
      </c>
      <c r="T18" s="167" t="n">
        <f si="6" t="shared"/>
        <v>3.0</v>
      </c>
    </row>
    <row customFormat="1" ht="15" r="19" s="39" spans="1:20" thickBot="1" x14ac:dyDescent="0.35">
      <c r="B19" s="363"/>
      <c r="C19" s="359" t="s">
        <v>100</v>
      </c>
      <c r="D19" s="360"/>
      <c r="E19" s="269" t="n">
        <f>IF(ISERROR(E18/($E18+$F18+$G18+$H18)),0,(E18/($E18+$F18+$G18+$H18)))</f>
        <v>0.7692307692307693</v>
      </c>
      <c r="F19" s="271" t="n">
        <f ref="F19:G19" si="9" t="shared">IF(ISERROR(F18/($E18+$F18+$G18+$H18)),0,(F18/($E18+$F18+$G18+$H18)))</f>
        <v>0.0</v>
      </c>
      <c r="G19" s="271" t="n">
        <f si="9" t="shared"/>
        <v>0.0</v>
      </c>
      <c r="H19" s="270" t="n">
        <f>IF(1-E19-F19-G19=1,IF(H18=0,0,1),1-E19-F19-G19)</f>
        <v>0.23076923076923073</v>
      </c>
      <c r="I19" s="270" t="n">
        <f>IF(ISERROR(I18/H18),0,(I18/H18))</f>
        <v>1.0</v>
      </c>
      <c r="J19" s="270" t="n">
        <f>IF(1-I19=1,IF(J18=0,0,1),1-I19)</f>
        <v>0.0</v>
      </c>
      <c r="K19" s="271"/>
      <c r="L19" s="271" t="n">
        <f>IF(ISERROR(L18/K18),0,(L18/K18))</f>
        <v>0.15384615384615385</v>
      </c>
      <c r="M19" s="272" t="n">
        <f>IF(ISERROR(M18/K18),0,(M18/K18))</f>
        <v>0.15384615384615385</v>
      </c>
      <c r="N19" s="269" t="n">
        <f>IF(ISERROR(N18/R18),0,(N18/R18))</f>
        <v>0.6666666666666666</v>
      </c>
      <c r="O19" s="271" t="n">
        <f>IF(ISERROR(O18/R18),0,(O18/R18))</f>
        <v>0.0</v>
      </c>
      <c r="P19" s="271" t="n">
        <f>IF(ISERROR(P18/R18),0,(P18/R18))</f>
        <v>0.0</v>
      </c>
      <c r="Q19" s="271" t="n">
        <f>IF(1-N19-O19-P19=1,IF(Q18=0,0,1),1-N19-O19-P19)</f>
        <v>0.33333333333333337</v>
      </c>
      <c r="R19" s="271"/>
      <c r="S19" s="271" t="n">
        <f>IF(ISERROR(S18/R18),0,(S18/R18))</f>
        <v>0.25</v>
      </c>
      <c r="T19" s="273" t="n">
        <f>IF(ISERROR(T18/R18),0,(T18/R18))</f>
        <v>0.125</v>
      </c>
    </row>
    <row customFormat="1" ht="15" r="20" s="39" spans="1:20" thickBot="1" x14ac:dyDescent="0.35">
      <c r="A20" s="72" t="s">
        <v>150</v>
      </c>
    </row>
    <row customFormat="1" customHeight="1" ht="27" r="21" s="39" spans="1:20" thickBot="1" x14ac:dyDescent="0.35">
      <c r="A21" s="13"/>
      <c r="B21" s="320" t="s">
        <v>145</v>
      </c>
      <c r="C21" s="321"/>
      <c r="D21" s="321"/>
      <c r="E21" s="321"/>
      <c r="F21" s="321"/>
      <c r="G21" s="321"/>
      <c r="H21" s="321"/>
      <c r="I21" s="321"/>
      <c r="J21" s="311"/>
      <c r="K21" s="311"/>
      <c r="L21" s="311" t="s">
        <v>148</v>
      </c>
      <c r="M21" s="311"/>
      <c r="N21" s="311"/>
      <c r="O21" s="311"/>
      <c r="P21" s="311"/>
      <c r="Q21" s="40"/>
      <c r="R21" s="311" t="s">
        <v>105</v>
      </c>
      <c r="S21" s="311"/>
      <c r="T21" s="26" t="s">
        <v>149</v>
      </c>
    </row>
    <row customFormat="1" ht="15" r="22" s="39" spans="1:20" thickBot="1" x14ac:dyDescent="0.35">
      <c r="A22" s="13"/>
    </row>
    <row customFormat="1" customHeight="1" ht="15" r="23" s="39" spans="1:20" thickBot="1" x14ac:dyDescent="0.35">
      <c r="A23" s="72"/>
      <c r="B23" s="349" t="s">
        <v>0</v>
      </c>
      <c r="C23" s="349" t="s">
        <v>97</v>
      </c>
      <c r="D23" s="349" t="s">
        <v>98</v>
      </c>
      <c r="E23" s="327" t="s">
        <v>120</v>
      </c>
      <c r="F23" s="327"/>
      <c r="G23" s="327"/>
      <c r="H23" s="327"/>
      <c r="I23" s="327"/>
      <c r="J23" s="327"/>
      <c r="K23" s="327"/>
      <c r="L23" s="327"/>
      <c r="M23" s="327"/>
      <c r="N23" s="328" t="s">
        <v>129</v>
      </c>
      <c r="O23" s="327"/>
      <c r="P23" s="327"/>
      <c r="Q23" s="327"/>
      <c r="R23" s="327"/>
      <c r="S23" s="327"/>
      <c r="T23" s="327"/>
    </row>
    <row customFormat="1" customHeight="1" ht="15" r="24" s="39" spans="1:20" x14ac:dyDescent="0.3">
      <c r="A24" s="72"/>
      <c r="B24" s="350"/>
      <c r="C24" s="350"/>
      <c r="D24" s="350"/>
      <c r="E24" s="329" t="s">
        <v>1</v>
      </c>
      <c r="F24" s="330" t="s">
        <v>2</v>
      </c>
      <c r="G24" s="318" t="s">
        <v>134</v>
      </c>
      <c r="H24" s="330" t="s">
        <v>3</v>
      </c>
      <c r="I24" s="322" t="s">
        <v>6</v>
      </c>
      <c r="J24" s="323"/>
      <c r="K24" s="352" t="s">
        <v>123</v>
      </c>
      <c r="L24" s="332" t="s">
        <v>6</v>
      </c>
      <c r="M24" s="333"/>
      <c r="N24" s="334" t="s">
        <v>1</v>
      </c>
      <c r="O24" s="330" t="s">
        <v>2</v>
      </c>
      <c r="P24" s="318" t="s">
        <v>134</v>
      </c>
      <c r="Q24" s="330" t="s">
        <v>3</v>
      </c>
      <c r="R24" s="352" t="s">
        <v>122</v>
      </c>
      <c r="S24" s="332" t="s">
        <v>6</v>
      </c>
      <c r="T24" s="333"/>
    </row>
    <row customFormat="1" customHeight="1" ht="96" r="25" s="110" spans="1:20" thickBot="1" x14ac:dyDescent="0.35">
      <c r="A25" s="72"/>
      <c r="B25" s="350"/>
      <c r="C25" s="350"/>
      <c r="D25" s="350"/>
      <c r="E25" s="329"/>
      <c r="F25" s="330"/>
      <c r="G25" s="319"/>
      <c r="H25" s="330"/>
      <c r="I25" s="312" t="s">
        <v>4</v>
      </c>
      <c r="J25" s="313" t="s">
        <v>5</v>
      </c>
      <c r="K25" s="353"/>
      <c r="L25" s="29" t="s">
        <v>7</v>
      </c>
      <c r="M25" s="30" t="s">
        <v>8</v>
      </c>
      <c r="N25" s="334"/>
      <c r="O25" s="330"/>
      <c r="P25" s="319"/>
      <c r="Q25" s="330"/>
      <c r="R25" s="353"/>
      <c r="S25" s="29" t="s">
        <v>127</v>
      </c>
      <c r="T25" s="30" t="s">
        <v>128</v>
      </c>
    </row>
    <row customFormat="1" customHeight="1" ht="15" r="26" s="110" spans="1:20" thickBot="1" x14ac:dyDescent="0.3">
      <c r="B26" s="351"/>
      <c r="C26" s="351"/>
      <c r="D26" s="351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14">
        <v>9</v>
      </c>
      <c r="N26" s="315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14">
        <v>16</v>
      </c>
    </row>
    <row customFormat="1" r="27" s="39" spans="1:20" x14ac:dyDescent="0.3">
      <c r="A27" s="13" t="s">
        <v>150</v>
      </c>
      <c r="B27" s="361" t="s">
        <v>9</v>
      </c>
      <c r="C27" s="354" t="s">
        <v>10</v>
      </c>
      <c r="D27" s="111" t="s">
        <v>60</v>
      </c>
      <c r="E27" s="112" t="n">
        <v>8.0</v>
      </c>
      <c r="F27" s="113" t="n">
        <v>2.0</v>
      </c>
      <c r="G27" s="113" t="n">
        <v>1.0</v>
      </c>
      <c r="H27" s="113" t="n">
        <v>3.0</v>
      </c>
      <c r="I27" s="113" t="n">
        <v>2.0</v>
      </c>
      <c r="J27" s="114" t="n">
        <v>1.0</v>
      </c>
      <c r="K27" s="113" t="n">
        <v>14.0</v>
      </c>
      <c r="L27" s="115" t="n">
        <v>4.0</v>
      </c>
      <c r="M27" s="116" t="n">
        <v>2.0</v>
      </c>
      <c r="N27" s="117" t="n">
        <v>11.0</v>
      </c>
      <c r="O27" s="118" t="n">
        <v>4.0</v>
      </c>
      <c r="P27" s="118" t="n">
        <v>2.0</v>
      </c>
      <c r="Q27" s="118" t="n">
        <v>6.0</v>
      </c>
      <c r="R27" s="118" t="n">
        <v>23.0</v>
      </c>
      <c r="S27" s="118" t="n">
        <v>7.0</v>
      </c>
      <c r="T27" s="119" t="n">
        <v>3.0</v>
      </c>
    </row>
    <row customFormat="1" r="28" s="39" spans="1:20" x14ac:dyDescent="0.3">
      <c r="A28" s="13" t="s">
        <v>150</v>
      </c>
      <c r="B28" s="362"/>
      <c r="C28" s="354"/>
      <c r="D28" s="120" t="s">
        <v>61</v>
      </c>
      <c r="E28" s="121" t="n">
        <v>25.0</v>
      </c>
      <c r="F28" s="122" t="n">
        <v>3.0</v>
      </c>
      <c r="G28" s="122" t="n">
        <v>5.0</v>
      </c>
      <c r="H28" s="122" t="n">
        <v>7.0</v>
      </c>
      <c r="I28" s="122" t="n">
        <v>7.0</v>
      </c>
      <c r="J28" s="123" t="n">
        <v>0.0</v>
      </c>
      <c r="K28" s="122" t="n">
        <v>40.0</v>
      </c>
      <c r="L28" s="124" t="n">
        <v>6.0</v>
      </c>
      <c r="M28" s="125" t="n">
        <v>1.0</v>
      </c>
      <c r="N28" s="126" t="n">
        <v>32.0</v>
      </c>
      <c r="O28" s="127" t="n">
        <v>4.0</v>
      </c>
      <c r="P28" s="127" t="n">
        <v>6.0</v>
      </c>
      <c r="Q28" s="127" t="n">
        <v>11.0</v>
      </c>
      <c r="R28" s="127" t="n">
        <v>53.0</v>
      </c>
      <c r="S28" s="127" t="n">
        <v>10.0</v>
      </c>
      <c r="T28" s="128" t="n">
        <v>2.0</v>
      </c>
    </row>
    <row customFormat="1" r="29" s="39" spans="1:20" x14ac:dyDescent="0.3">
      <c r="A29" s="13" t="s">
        <v>150</v>
      </c>
      <c r="B29" s="362"/>
      <c r="C29" s="354"/>
      <c r="D29" s="120" t="s">
        <v>62</v>
      </c>
      <c r="E29" s="121" t="n">
        <v>22.0</v>
      </c>
      <c r="F29" s="122" t="n">
        <v>2.0</v>
      </c>
      <c r="G29" s="122" t="n">
        <v>9.0</v>
      </c>
      <c r="H29" s="122" t="n">
        <v>12.0</v>
      </c>
      <c r="I29" s="122" t="n">
        <v>11.0</v>
      </c>
      <c r="J29" s="123" t="n">
        <v>1.0</v>
      </c>
      <c r="K29" s="122" t="n">
        <v>45.0</v>
      </c>
      <c r="L29" s="124" t="n">
        <v>11.0</v>
      </c>
      <c r="M29" s="125" t="n">
        <v>8.0</v>
      </c>
      <c r="N29" s="126" t="n">
        <v>31.0</v>
      </c>
      <c r="O29" s="127" t="n">
        <v>2.0</v>
      </c>
      <c r="P29" s="127" t="n">
        <v>13.0</v>
      </c>
      <c r="Q29" s="127" t="n">
        <v>17.0</v>
      </c>
      <c r="R29" s="127" t="n">
        <v>63.0</v>
      </c>
      <c r="S29" s="127" t="n">
        <v>16.0</v>
      </c>
      <c r="T29" s="129" t="n">
        <v>11.0</v>
      </c>
    </row>
    <row customFormat="1" r="30" s="39" spans="1:20" x14ac:dyDescent="0.3">
      <c r="A30" s="13" t="s">
        <v>150</v>
      </c>
      <c r="B30" s="362"/>
      <c r="C30" s="354"/>
      <c r="D30" s="120" t="s">
        <v>63</v>
      </c>
      <c r="E30" s="121" t="n">
        <v>44.0</v>
      </c>
      <c r="F30" s="122" t="n">
        <v>5.0</v>
      </c>
      <c r="G30" s="122" t="n">
        <v>9.0</v>
      </c>
      <c r="H30" s="122" t="n">
        <v>14.0</v>
      </c>
      <c r="I30" s="122" t="n">
        <v>11.0</v>
      </c>
      <c r="J30" s="123" t="n">
        <v>3.0</v>
      </c>
      <c r="K30" s="122" t="n">
        <v>72.0</v>
      </c>
      <c r="L30" s="124" t="n">
        <v>9.0</v>
      </c>
      <c r="M30" s="125" t="n">
        <v>8.0</v>
      </c>
      <c r="N30" s="126" t="n">
        <v>69.0</v>
      </c>
      <c r="O30" s="127" t="n">
        <v>6.0</v>
      </c>
      <c r="P30" s="127" t="n">
        <v>10.0</v>
      </c>
      <c r="Q30" s="127" t="n">
        <v>23.0</v>
      </c>
      <c r="R30" s="127" t="n">
        <v>108.0</v>
      </c>
      <c r="S30" s="127" t="n">
        <v>16.0</v>
      </c>
      <c r="T30" s="129" t="n">
        <v>10.0</v>
      </c>
    </row>
    <row customFormat="1" r="31" s="39" spans="1:20" x14ac:dyDescent="0.3">
      <c r="A31" s="13" t="s">
        <v>150</v>
      </c>
      <c r="B31" s="362"/>
      <c r="C31" s="354"/>
      <c r="D31" s="120" t="s">
        <v>64</v>
      </c>
      <c r="E31" s="121" t="n">
        <v>50.0</v>
      </c>
      <c r="F31" s="122" t="n">
        <v>5.0</v>
      </c>
      <c r="G31" s="122" t="n">
        <v>15.0</v>
      </c>
      <c r="H31" s="122" t="n">
        <v>20.0</v>
      </c>
      <c r="I31" s="122" t="n">
        <v>18.0</v>
      </c>
      <c r="J31" s="123" t="n">
        <v>2.0</v>
      </c>
      <c r="K31" s="122" t="n">
        <v>90.0</v>
      </c>
      <c r="L31" s="124" t="n">
        <v>15.0</v>
      </c>
      <c r="M31" s="125" t="n">
        <v>8.0</v>
      </c>
      <c r="N31" s="126" t="n">
        <v>64.0</v>
      </c>
      <c r="O31" s="127" t="n">
        <v>5.0</v>
      </c>
      <c r="P31" s="127" t="n">
        <v>20.0</v>
      </c>
      <c r="Q31" s="127" t="n">
        <v>31.0</v>
      </c>
      <c r="R31" s="127" t="n">
        <v>120.0</v>
      </c>
      <c r="S31" s="127" t="n">
        <v>26.0</v>
      </c>
      <c r="T31" s="129" t="n">
        <v>9.0</v>
      </c>
    </row>
    <row customFormat="1" ht="15" r="32" s="39" spans="1:20" thickBot="1" x14ac:dyDescent="0.35">
      <c r="A32" s="72"/>
      <c r="B32" s="362"/>
      <c r="C32" s="355"/>
      <c r="D32" s="130" t="s">
        <v>13</v>
      </c>
      <c r="E32" s="131" t="n">
        <f ref="E32:T32" si="10" t="shared">SUM(E27:E31)</f>
        <v>149.0</v>
      </c>
      <c r="F32" s="132" t="n">
        <f si="10" t="shared"/>
        <v>17.0</v>
      </c>
      <c r="G32" s="132" t="n">
        <f ref="G32" si="11" t="shared">SUM(G27:G31)</f>
        <v>39.0</v>
      </c>
      <c r="H32" s="132" t="n">
        <f si="10" t="shared"/>
        <v>56.0</v>
      </c>
      <c r="I32" s="132" t="n">
        <f si="10" t="shared"/>
        <v>49.0</v>
      </c>
      <c r="J32" s="133" t="n">
        <f si="10" t="shared"/>
        <v>7.0</v>
      </c>
      <c r="K32" s="134" t="n">
        <f si="10" t="shared"/>
        <v>261.0</v>
      </c>
      <c r="L32" s="135" t="n">
        <f si="10" t="shared"/>
        <v>45.0</v>
      </c>
      <c r="M32" s="136" t="n">
        <f si="10" t="shared"/>
        <v>27.0</v>
      </c>
      <c r="N32" s="137" t="n">
        <f si="10" t="shared"/>
        <v>207.0</v>
      </c>
      <c r="O32" s="138" t="n">
        <f si="10" t="shared"/>
        <v>21.0</v>
      </c>
      <c r="P32" s="138" t="n">
        <f ref="P32" si="12" t="shared">SUM(P27:P31)</f>
        <v>51.0</v>
      </c>
      <c r="Q32" s="138" t="n">
        <f si="10" t="shared"/>
        <v>88.0</v>
      </c>
      <c r="R32" s="138" t="n">
        <f si="10" t="shared"/>
        <v>367.0</v>
      </c>
      <c r="S32" s="138" t="n">
        <f si="10" t="shared"/>
        <v>75.0</v>
      </c>
      <c r="T32" s="139" t="n">
        <f si="10" t="shared"/>
        <v>35.0</v>
      </c>
    </row>
    <row customFormat="1" ht="15" r="33" s="39" spans="1:20" thickBot="1" x14ac:dyDescent="0.35">
      <c r="A33" s="13" t="s">
        <v>150</v>
      </c>
      <c r="B33" s="362"/>
      <c r="C33" s="140" t="s">
        <v>11</v>
      </c>
      <c r="D33" s="141" t="s">
        <v>11</v>
      </c>
      <c r="E33" s="142" t="n">
        <v>42.0</v>
      </c>
      <c r="F33" s="143" t="n">
        <v>8.0</v>
      </c>
      <c r="G33" s="143" t="n">
        <v>4.0</v>
      </c>
      <c r="H33" s="143" t="n">
        <v>10.0</v>
      </c>
      <c r="I33" s="143" t="n">
        <v>10.0</v>
      </c>
      <c r="J33" s="144" t="n">
        <v>0.0</v>
      </c>
      <c r="K33" s="145" t="n">
        <v>64.0</v>
      </c>
      <c r="L33" s="146" t="n">
        <v>10.0</v>
      </c>
      <c r="M33" s="147" t="n">
        <v>3.0</v>
      </c>
      <c r="N33" s="148" t="n">
        <v>56.0</v>
      </c>
      <c r="O33" s="149" t="n">
        <v>8.0</v>
      </c>
      <c r="P33" s="149" t="n">
        <v>5.0</v>
      </c>
      <c r="Q33" s="149" t="n">
        <v>16.0</v>
      </c>
      <c r="R33" s="149" t="n">
        <v>85.0</v>
      </c>
      <c r="S33" s="149" t="n">
        <v>13.0</v>
      </c>
      <c r="T33" s="150" t="n">
        <v>7.0</v>
      </c>
    </row>
    <row customFormat="1" r="34" s="39" spans="1:20" x14ac:dyDescent="0.3">
      <c r="A34" s="13" t="s">
        <v>150</v>
      </c>
      <c r="B34" s="362"/>
      <c r="C34" s="356" t="s">
        <v>12</v>
      </c>
      <c r="D34" s="151" t="s">
        <v>12</v>
      </c>
      <c r="E34" s="152" t="n">
        <v>25.0</v>
      </c>
      <c r="F34" s="153" t="n">
        <v>5.0</v>
      </c>
      <c r="G34" s="153" t="n">
        <v>2.0</v>
      </c>
      <c r="H34" s="153" t="n">
        <v>11.0</v>
      </c>
      <c r="I34" s="153" t="n">
        <v>11.0</v>
      </c>
      <c r="J34" s="154" t="n">
        <v>0.0</v>
      </c>
      <c r="K34" s="113" t="n">
        <v>43.0</v>
      </c>
      <c r="L34" s="155" t="n">
        <v>7.0</v>
      </c>
      <c r="M34" s="156" t="n">
        <v>6.0</v>
      </c>
      <c r="N34" s="157" t="n">
        <v>38.0</v>
      </c>
      <c r="O34" s="158" t="n">
        <v>6.0</v>
      </c>
      <c r="P34" s="158" t="n">
        <v>3.0</v>
      </c>
      <c r="Q34" s="158" t="n">
        <v>17.0</v>
      </c>
      <c r="R34" s="158" t="n">
        <v>64.0</v>
      </c>
      <c r="S34" s="158" t="n">
        <v>10.0</v>
      </c>
      <c r="T34" s="159" t="n">
        <v>10.0</v>
      </c>
    </row>
    <row customFormat="1" r="35" s="39" spans="1:20" x14ac:dyDescent="0.3">
      <c r="A35" s="13" t="s">
        <v>150</v>
      </c>
      <c r="B35" s="362"/>
      <c r="C35" s="354"/>
      <c r="D35" s="120" t="s">
        <v>65</v>
      </c>
      <c r="E35" s="121" t="n">
        <v>70.0</v>
      </c>
      <c r="F35" s="122" t="n">
        <v>8.0</v>
      </c>
      <c r="G35" s="122" t="n">
        <v>12.0</v>
      </c>
      <c r="H35" s="122" t="n">
        <v>23.0</v>
      </c>
      <c r="I35" s="122" t="n">
        <v>23.0</v>
      </c>
      <c r="J35" s="123" t="n">
        <v>0.0</v>
      </c>
      <c r="K35" s="122" t="n">
        <v>113.0</v>
      </c>
      <c r="L35" s="124" t="n">
        <v>19.0</v>
      </c>
      <c r="M35" s="125" t="n">
        <v>7.0</v>
      </c>
      <c r="N35" s="126" t="n">
        <v>97.0</v>
      </c>
      <c r="O35" s="127" t="n">
        <v>10.0</v>
      </c>
      <c r="P35" s="127" t="n">
        <v>22.0</v>
      </c>
      <c r="Q35" s="127" t="n">
        <v>37.0</v>
      </c>
      <c r="R35" s="158" t="n">
        <v>166.0</v>
      </c>
      <c r="S35" s="127" t="n">
        <v>30.0</v>
      </c>
      <c r="T35" s="129" t="n">
        <v>12.0</v>
      </c>
    </row>
    <row customFormat="1" ht="15" r="36" s="39" spans="1:20" thickBot="1" x14ac:dyDescent="0.35">
      <c r="A36" s="72"/>
      <c r="B36" s="362"/>
      <c r="C36" s="354"/>
      <c r="D36" s="160" t="s">
        <v>13</v>
      </c>
      <c r="E36" s="131" t="n">
        <f ref="E36:T36" si="13" t="shared">SUM(E34:E35)</f>
        <v>95.0</v>
      </c>
      <c r="F36" s="132" t="n">
        <f si="13" t="shared"/>
        <v>13.0</v>
      </c>
      <c r="G36" s="132" t="n">
        <f ref="G36" si="14" t="shared">SUM(G34:G35)</f>
        <v>14.0</v>
      </c>
      <c r="H36" s="132" t="n">
        <f si="13" t="shared"/>
        <v>34.0</v>
      </c>
      <c r="I36" s="132" t="n">
        <f si="13" t="shared"/>
        <v>34.0</v>
      </c>
      <c r="J36" s="133" t="n">
        <f si="13" t="shared"/>
        <v>0.0</v>
      </c>
      <c r="K36" s="132" t="n">
        <f si="13" t="shared"/>
        <v>156.0</v>
      </c>
      <c r="L36" s="135" t="n">
        <f si="13" t="shared"/>
        <v>26.0</v>
      </c>
      <c r="M36" s="136" t="n">
        <f si="13" t="shared"/>
        <v>13.0</v>
      </c>
      <c r="N36" s="137" t="n">
        <f si="13" t="shared"/>
        <v>135.0</v>
      </c>
      <c r="O36" s="138" t="n">
        <f si="13" t="shared"/>
        <v>16.0</v>
      </c>
      <c r="P36" s="138" t="n">
        <f ref="P36" si="15" t="shared">SUM(P34:P35)</f>
        <v>25.0</v>
      </c>
      <c r="Q36" s="138" t="n">
        <f si="13" t="shared"/>
        <v>54.0</v>
      </c>
      <c r="R36" s="138" t="n">
        <f si="13" t="shared"/>
        <v>230.0</v>
      </c>
      <c r="S36" s="138" t="n">
        <f si="13" t="shared"/>
        <v>40.0</v>
      </c>
      <c r="T36" s="139" t="n">
        <f si="13" t="shared"/>
        <v>22.0</v>
      </c>
    </row>
    <row customFormat="1" customHeight="1" ht="16.5" r="37" s="39" spans="1:20" x14ac:dyDescent="0.3">
      <c r="B37" s="362"/>
      <c r="C37" s="357" t="s">
        <v>99</v>
      </c>
      <c r="D37" s="358"/>
      <c r="E37" s="161" t="n">
        <f ref="E37:T37" si="16" t="shared">E36+E33+E32</f>
        <v>286.0</v>
      </c>
      <c r="F37" s="104" t="n">
        <f si="16" t="shared"/>
        <v>38.0</v>
      </c>
      <c r="G37" s="104" t="n">
        <f ref="G37" si="17" t="shared">G36+G33+G32</f>
        <v>57.0</v>
      </c>
      <c r="H37" s="104" t="n">
        <f si="16" t="shared"/>
        <v>100.0</v>
      </c>
      <c r="I37" s="104" t="n">
        <f si="16" t="shared"/>
        <v>93.0</v>
      </c>
      <c r="J37" s="162" t="n">
        <f si="16" t="shared"/>
        <v>7.0</v>
      </c>
      <c r="K37" s="104" t="n">
        <f si="16" t="shared"/>
        <v>481.0</v>
      </c>
      <c r="L37" s="163" t="n">
        <f si="16" t="shared"/>
        <v>81.0</v>
      </c>
      <c r="M37" s="164" t="n">
        <f si="16" t="shared"/>
        <v>43.0</v>
      </c>
      <c r="N37" s="165" t="n">
        <f si="16" t="shared"/>
        <v>398.0</v>
      </c>
      <c r="O37" s="166" t="n">
        <f si="16" t="shared"/>
        <v>45.0</v>
      </c>
      <c r="P37" s="166" t="n">
        <f ref="P37" si="18" t="shared">P36+P33+P32</f>
        <v>81.0</v>
      </c>
      <c r="Q37" s="166" t="n">
        <f si="16" t="shared"/>
        <v>158.0</v>
      </c>
      <c r="R37" s="166" t="n">
        <f si="16" t="shared"/>
        <v>682.0</v>
      </c>
      <c r="S37" s="166" t="n">
        <f si="16" t="shared"/>
        <v>128.0</v>
      </c>
      <c r="T37" s="167" t="n">
        <f si="16" t="shared"/>
        <v>64.0</v>
      </c>
    </row>
    <row customFormat="1" ht="15" r="38" s="39" spans="1:20" thickBot="1" x14ac:dyDescent="0.35">
      <c r="B38" s="363"/>
      <c r="C38" s="359" t="s">
        <v>100</v>
      </c>
      <c r="D38" s="360"/>
      <c r="E38" s="269" t="n">
        <f>IF(ISERROR(E37/($E37+$F37+$G37+$H37)),0,(E37/($E37+$F37+$G37+$H37)))</f>
        <v>0.5945945945945946</v>
      </c>
      <c r="F38" s="271" t="n">
        <f ref="F38" si="19" t="shared">IF(ISERROR(F37/($E37+$F37+$G37+$H37)),0,(F37/($E37+$F37+$G37+$H37)))</f>
        <v>0.079002079002079</v>
      </c>
      <c r="G38" s="271" t="n">
        <f ref="G38" si="20" t="shared">IF(ISERROR(G37/($E37+$F37+$G37+$H37)),0,(G37/($E37+$F37+$G37+$H37)))</f>
        <v>0.11850311850311851</v>
      </c>
      <c r="H38" s="270" t="n">
        <f>IF(1-E38-F38-G38=1,IF(H37=0,0,1),1-E38-F38-G38)</f>
        <v>0.20790020790020786</v>
      </c>
      <c r="I38" s="271" t="n">
        <f>IF(ISERROR(I37/H37),0,(I37/H37))</f>
        <v>0.93</v>
      </c>
      <c r="J38" s="271" t="n">
        <f>IF(1-I38=1,IF(J37=0,0,1),1-I38)</f>
        <v>0.06999999999999995</v>
      </c>
      <c r="K38" s="271"/>
      <c r="L38" s="271" t="n">
        <f>IF(ISERROR(L37/K37),0,(L37/K37))</f>
        <v>0.1683991683991684</v>
      </c>
      <c r="M38" s="272" t="n">
        <f>IF(ISERROR(M37/K37),0,(M37/K37))</f>
        <v>0.0893970893970894</v>
      </c>
      <c r="N38" s="269" t="n">
        <f>IF(ISERROR(N37/R37),0,(N37/R37))</f>
        <v>0.5835777126099707</v>
      </c>
      <c r="O38" s="271" t="n">
        <f>IF(ISERROR(O37/R37),0,(O37/R37))</f>
        <v>0.06598240469208211</v>
      </c>
      <c r="P38" s="271" t="n">
        <f>IF(ISERROR(P37/S37),0,(P37/S37))</f>
        <v>0.6328125</v>
      </c>
      <c r="Q38" s="271" t="n">
        <f>IF(1-N38-O38-P38=1,IF(Q37=0,0,1),1-N38-O38-P38)</f>
        <v>-0.2823726173020528</v>
      </c>
      <c r="R38" s="271"/>
      <c r="S38" s="271" t="n">
        <f>IF(ISERROR(S37/R37),0,(S37/R37))</f>
        <v>0.187683284457478</v>
      </c>
      <c r="T38" s="273" t="n">
        <f>IF(ISERROR(T37/R37),0,(T37/R37))</f>
        <v>0.093841642228739</v>
      </c>
    </row>
    <row r="39" spans="1:20" x14ac:dyDescent="0.3">
      <c r="A39" s="39" t="s">
        <v>150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</row>
  </sheetData>
  <sheetProtection autoFilter="0" deleteColumns="0" deleteRows="0" formatCells="0" formatColumns="0" formatRows="0" insertColumns="0" insertHyperlinks="0" insertRows="0" pivotTables="0" sort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bottom="0.31496062992125984" footer="0.23622047244094491" header="0" left="0.19685039370078741" right="0.19685039370078741" top="0.31496062992125984"/>
  <pageSetup orientation="landscape" paperSize="9" r:id="rId1" scale="64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U47"/>
  <sheetViews>
    <sheetView workbookViewId="0" zoomScaleNormal="100" tabSelected="false">
      <selection activeCell="E8" sqref="E8"/>
    </sheetView>
  </sheetViews>
  <sheetFormatPr defaultRowHeight="14.4" x14ac:dyDescent="0.3"/>
  <cols>
    <col min="1" max="1" customWidth="true" width="4.6640625" collapsed="false"/>
    <col min="2" max="2" customWidth="true" width="5.5546875" collapsed="false"/>
    <col min="3" max="3" customWidth="true" width="25.44140625" collapsed="false"/>
    <col min="4" max="4" customWidth="true" width="23.44140625" collapsed="false"/>
    <col min="5" max="5" customWidth="true" width="7.6640625" collapsed="false"/>
    <col min="6" max="6" customWidth="true" width="7.33203125" collapsed="false"/>
    <col min="7" max="7" customWidth="true" width="11.6640625" collapsed="false"/>
    <col min="8" max="8" customWidth="true" width="6.88671875" collapsed="false"/>
    <col min="9" max="10" customWidth="true" width="10.88671875" collapsed="false"/>
    <col min="11" max="11" customWidth="true" width="6.109375" collapsed="false"/>
    <col min="12" max="13" customWidth="true" width="16.88671875" collapsed="false"/>
    <col min="14" max="14" customWidth="true" width="7.6640625" collapsed="false"/>
    <col min="15" max="15" customWidth="true" width="8.109375" collapsed="false"/>
    <col min="16" max="16" customWidth="true" width="11.6640625" collapsed="false"/>
    <col min="17" max="17" customWidth="true" width="7.88671875" collapsed="false"/>
    <col min="18" max="18" customWidth="true" width="6.5546875" collapsed="false"/>
    <col min="19" max="19" customWidth="true" width="15.88671875" collapsed="false"/>
    <col min="20" max="20" customWidth="true" width="16.0" collapsed="false"/>
  </cols>
  <sheetData>
    <row customFormat="1" ht="15" r="1" s="39" spans="1:20" thickBot="1" x14ac:dyDescent="0.35">
      <c r="B1" s="168"/>
      <c r="C1" s="169"/>
      <c r="D1" s="169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customFormat="1" customHeight="1" ht="27" r="2" s="39" spans="1:20" thickBot="1" x14ac:dyDescent="0.35">
      <c r="B2" s="320" t="s">
        <v>143</v>
      </c>
      <c r="C2" s="321"/>
      <c r="D2" s="321"/>
      <c r="E2" s="321"/>
      <c r="F2" s="321"/>
      <c r="G2" s="321"/>
      <c r="H2" s="321"/>
      <c r="I2" s="321"/>
      <c r="J2" s="25"/>
      <c r="K2" s="25"/>
      <c r="L2" s="25" t="s">
        <v>148</v>
      </c>
      <c r="M2" s="25"/>
      <c r="N2" s="25"/>
      <c r="O2" s="25"/>
      <c r="P2" s="303"/>
      <c r="Q2" s="40"/>
      <c r="R2" s="25" t="s">
        <v>105</v>
      </c>
      <c r="S2" s="25"/>
      <c r="T2" s="26" t="s">
        <v>149</v>
      </c>
    </row>
    <row customFormat="1" ht="15" r="3" s="39" spans="1:20" thickBot="1" x14ac:dyDescent="0.35"/>
    <row customFormat="1" customHeight="1" ht="16.5" r="4" s="39" spans="1:20" thickBot="1" x14ac:dyDescent="0.35">
      <c r="B4" s="349" t="s">
        <v>0</v>
      </c>
      <c r="C4" s="349" t="s">
        <v>97</v>
      </c>
      <c r="D4" s="349" t="s">
        <v>98</v>
      </c>
      <c r="E4" s="327" t="s">
        <v>118</v>
      </c>
      <c r="F4" s="327"/>
      <c r="G4" s="327"/>
      <c r="H4" s="327"/>
      <c r="I4" s="327"/>
      <c r="J4" s="327"/>
      <c r="K4" s="327"/>
      <c r="L4" s="327"/>
      <c r="M4" s="327"/>
      <c r="N4" s="328" t="s">
        <v>119</v>
      </c>
      <c r="O4" s="327"/>
      <c r="P4" s="327"/>
      <c r="Q4" s="327"/>
      <c r="R4" s="327"/>
      <c r="S4" s="327"/>
      <c r="T4" s="327"/>
    </row>
    <row customFormat="1" customHeight="1" ht="15" r="5" s="39" spans="1:20" x14ac:dyDescent="0.3">
      <c r="B5" s="350"/>
      <c r="C5" s="350"/>
      <c r="D5" s="350"/>
      <c r="E5" s="329" t="s">
        <v>1</v>
      </c>
      <c r="F5" s="330" t="s">
        <v>2</v>
      </c>
      <c r="G5" s="318" t="s">
        <v>134</v>
      </c>
      <c r="H5" s="330" t="s">
        <v>3</v>
      </c>
      <c r="I5" s="322" t="s">
        <v>6</v>
      </c>
      <c r="J5" s="323"/>
      <c r="K5" s="352" t="s">
        <v>147</v>
      </c>
      <c r="L5" s="332" t="s">
        <v>6</v>
      </c>
      <c r="M5" s="333"/>
      <c r="N5" s="334" t="s">
        <v>1</v>
      </c>
      <c r="O5" s="330" t="s">
        <v>2</v>
      </c>
      <c r="P5" s="318" t="s">
        <v>134</v>
      </c>
      <c r="Q5" s="330" t="s">
        <v>3</v>
      </c>
      <c r="R5" s="352" t="s">
        <v>122</v>
      </c>
      <c r="S5" s="332" t="s">
        <v>6</v>
      </c>
      <c r="T5" s="333"/>
    </row>
    <row customFormat="1" customHeight="1" ht="99" r="6" s="39" spans="1:20" thickBot="1" x14ac:dyDescent="0.35">
      <c r="B6" s="350"/>
      <c r="C6" s="350"/>
      <c r="D6" s="350"/>
      <c r="E6" s="329"/>
      <c r="F6" s="330"/>
      <c r="G6" s="319"/>
      <c r="H6" s="330"/>
      <c r="I6" s="305" t="s">
        <v>4</v>
      </c>
      <c r="J6" s="306" t="s">
        <v>5</v>
      </c>
      <c r="K6" s="353"/>
      <c r="L6" s="29" t="s">
        <v>7</v>
      </c>
      <c r="M6" s="30" t="s">
        <v>8</v>
      </c>
      <c r="N6" s="334"/>
      <c r="O6" s="330"/>
      <c r="P6" s="319"/>
      <c r="Q6" s="330"/>
      <c r="R6" s="353"/>
      <c r="S6" s="29" t="s">
        <v>127</v>
      </c>
      <c r="T6" s="30" t="s">
        <v>128</v>
      </c>
    </row>
    <row customFormat="1" customHeight="1" ht="15" r="7" s="39" spans="1:20" thickBot="1" x14ac:dyDescent="0.35">
      <c r="B7" s="351"/>
      <c r="C7" s="351"/>
      <c r="D7" s="351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14">
        <v>9</v>
      </c>
      <c r="N7" s="315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14">
        <v>16</v>
      </c>
    </row>
    <row customFormat="1" customHeight="1" ht="15" r="8" s="39" spans="1:20" x14ac:dyDescent="0.3">
      <c r="A8" s="13" t="s">
        <v>150</v>
      </c>
      <c r="B8" s="364" t="s">
        <v>55</v>
      </c>
      <c r="C8" s="340" t="s">
        <v>56</v>
      </c>
      <c r="D8" s="53" t="s">
        <v>89</v>
      </c>
      <c r="E8" s="54" t="n">
        <v>2.0</v>
      </c>
      <c r="F8" s="55" t="n">
        <v>0.0</v>
      </c>
      <c r="G8" s="55" t="n">
        <v>0.0</v>
      </c>
      <c r="H8" s="55" t="n">
        <v>1.0</v>
      </c>
      <c r="I8" s="55" t="n">
        <v>1.0</v>
      </c>
      <c r="J8" s="56" t="n">
        <v>0.0</v>
      </c>
      <c r="K8" s="55" t="n">
        <v>3.0</v>
      </c>
      <c r="L8" s="58" t="n">
        <v>1.0</v>
      </c>
      <c r="M8" s="59" t="n">
        <v>0.0</v>
      </c>
      <c r="N8" s="60" t="n">
        <v>2.0</v>
      </c>
      <c r="O8" s="61" t="n">
        <v>0.0</v>
      </c>
      <c r="P8" s="61" t="n">
        <v>0.0</v>
      </c>
      <c r="Q8" s="61" t="n">
        <v>1.0</v>
      </c>
      <c r="R8" s="61" t="n">
        <v>3.0</v>
      </c>
      <c r="S8" s="61" t="n">
        <v>1.0</v>
      </c>
      <c r="T8" s="89" t="n">
        <v>0.0</v>
      </c>
    </row>
    <row customFormat="1" customHeight="1" ht="15" r="9" s="39" spans="1:20" x14ac:dyDescent="0.3">
      <c r="A9" s="13" t="s">
        <v>150</v>
      </c>
      <c r="B9" s="364"/>
      <c r="C9" s="340"/>
      <c r="D9" s="63" t="s">
        <v>90</v>
      </c>
      <c r="E9" s="64" t="n">
        <v>1.0</v>
      </c>
      <c r="F9" s="65" t="n">
        <v>0.0</v>
      </c>
      <c r="G9" s="65" t="n">
        <v>0.0</v>
      </c>
      <c r="H9" s="65" t="n">
        <v>0.0</v>
      </c>
      <c r="I9" s="65" t="n">
        <v>0.0</v>
      </c>
      <c r="J9" s="66" t="n">
        <v>0.0</v>
      </c>
      <c r="K9" s="65" t="n">
        <v>1.0</v>
      </c>
      <c r="L9" s="67" t="n">
        <v>0.0</v>
      </c>
      <c r="M9" s="68" t="n">
        <v>0.0</v>
      </c>
      <c r="N9" s="69" t="n">
        <v>1.0</v>
      </c>
      <c r="O9" s="70" t="n">
        <v>0.0</v>
      </c>
      <c r="P9" s="70" t="n">
        <v>0.0</v>
      </c>
      <c r="Q9" s="70" t="n">
        <v>0.0</v>
      </c>
      <c r="R9" s="61" t="n">
        <v>1.0</v>
      </c>
      <c r="S9" s="70" t="n">
        <v>0.0</v>
      </c>
      <c r="T9" s="90" t="n">
        <v>0.0</v>
      </c>
    </row>
    <row customFormat="1" customHeight="1" ht="15" r="10" s="39" spans="1:20" x14ac:dyDescent="0.3">
      <c r="A10" s="13" t="s">
        <v>150</v>
      </c>
      <c r="B10" s="364"/>
      <c r="C10" s="340"/>
      <c r="D10" s="63" t="s">
        <v>91</v>
      </c>
      <c r="E10" s="64" t="n">
        <v>1.0</v>
      </c>
      <c r="F10" s="65" t="n">
        <v>0.0</v>
      </c>
      <c r="G10" s="65" t="n">
        <v>0.0</v>
      </c>
      <c r="H10" s="65" t="n">
        <v>0.0</v>
      </c>
      <c r="I10" s="65" t="n">
        <v>0.0</v>
      </c>
      <c r="J10" s="66" t="n">
        <v>0.0</v>
      </c>
      <c r="K10" s="65" t="n">
        <v>1.0</v>
      </c>
      <c r="L10" s="67" t="n">
        <v>0.0</v>
      </c>
      <c r="M10" s="68" t="n">
        <v>0.0</v>
      </c>
      <c r="N10" s="69" t="n">
        <v>1.0</v>
      </c>
      <c r="O10" s="70" t="n">
        <v>0.0</v>
      </c>
      <c r="P10" s="70" t="n">
        <v>0.0</v>
      </c>
      <c r="Q10" s="70" t="n">
        <v>0.0</v>
      </c>
      <c r="R10" s="61" t="n">
        <v>1.0</v>
      </c>
      <c r="S10" s="70" t="n">
        <v>0.0</v>
      </c>
      <c r="T10" s="90" t="n">
        <v>0.0</v>
      </c>
    </row>
    <row customFormat="1" customHeight="1" ht="15" r="11" s="39" spans="1:20" x14ac:dyDescent="0.3">
      <c r="A11" s="13" t="s">
        <v>150</v>
      </c>
      <c r="B11" s="364"/>
      <c r="C11" s="340"/>
      <c r="D11" s="63" t="s">
        <v>92</v>
      </c>
      <c r="E11" s="64" t="n">
        <v>1.0</v>
      </c>
      <c r="F11" s="65" t="n">
        <v>0.0</v>
      </c>
      <c r="G11" s="65" t="n">
        <v>0.0</v>
      </c>
      <c r="H11" s="65" t="n">
        <v>0.0</v>
      </c>
      <c r="I11" s="65" t="n">
        <v>0.0</v>
      </c>
      <c r="J11" s="66" t="n">
        <v>0.0</v>
      </c>
      <c r="K11" s="65" t="n">
        <v>1.0</v>
      </c>
      <c r="L11" s="67" t="n">
        <v>0.0</v>
      </c>
      <c r="M11" s="68" t="n">
        <v>0.0</v>
      </c>
      <c r="N11" s="69" t="n">
        <v>1.0</v>
      </c>
      <c r="O11" s="70" t="n">
        <v>0.0</v>
      </c>
      <c r="P11" s="70" t="n">
        <v>0.0</v>
      </c>
      <c r="Q11" s="70" t="n">
        <v>0.0</v>
      </c>
      <c r="R11" s="61" t="n">
        <v>1.0</v>
      </c>
      <c r="S11" s="70" t="n">
        <v>0.0</v>
      </c>
      <c r="T11" s="90" t="n">
        <v>0.0</v>
      </c>
    </row>
    <row customFormat="1" customHeight="1" ht="15" r="12" s="39" spans="1:20" x14ac:dyDescent="0.3">
      <c r="A12" s="13" t="s">
        <v>150</v>
      </c>
      <c r="B12" s="364"/>
      <c r="C12" s="340"/>
      <c r="D12" s="170" t="s">
        <v>93</v>
      </c>
      <c r="E12" s="64" t="n">
        <v>2.0</v>
      </c>
      <c r="F12" s="65" t="n">
        <v>0.0</v>
      </c>
      <c r="G12" s="65" t="n">
        <v>0.0</v>
      </c>
      <c r="H12" s="65" t="n">
        <v>0.0</v>
      </c>
      <c r="I12" s="65" t="n">
        <v>0.0</v>
      </c>
      <c r="J12" s="66" t="n">
        <v>0.0</v>
      </c>
      <c r="K12" s="65" t="n">
        <v>2.0</v>
      </c>
      <c r="L12" s="67" t="n">
        <v>0.0</v>
      </c>
      <c r="M12" s="68" t="n">
        <v>0.0</v>
      </c>
      <c r="N12" s="69" t="n">
        <v>2.0</v>
      </c>
      <c r="O12" s="70" t="n">
        <v>0.0</v>
      </c>
      <c r="P12" s="70" t="n">
        <v>0.0</v>
      </c>
      <c r="Q12" s="70" t="n">
        <v>0.0</v>
      </c>
      <c r="R12" s="61" t="n">
        <v>2.0</v>
      </c>
      <c r="S12" s="70" t="n">
        <v>0.0</v>
      </c>
      <c r="T12" s="90" t="n">
        <v>0.0</v>
      </c>
    </row>
    <row customFormat="1" customHeight="1" ht="15" r="13" s="39" spans="1:20" thickBot="1" x14ac:dyDescent="0.35">
      <c r="A13" s="72"/>
      <c r="B13" s="364"/>
      <c r="C13" s="341"/>
      <c r="D13" s="171" t="s">
        <v>13</v>
      </c>
      <c r="E13" s="74" t="n">
        <f ref="E13:T13" si="0" t="shared">SUM(E8:E12)</f>
        <v>7.0</v>
      </c>
      <c r="F13" s="75" t="n">
        <f si="0" t="shared"/>
        <v>0.0</v>
      </c>
      <c r="G13" s="75" t="n">
        <f ref="G13" si="1" t="shared">SUM(G8:G12)</f>
        <v>0.0</v>
      </c>
      <c r="H13" s="75" t="n">
        <f si="0" t="shared"/>
        <v>1.0</v>
      </c>
      <c r="I13" s="75" t="n">
        <f si="0" t="shared"/>
        <v>1.0</v>
      </c>
      <c r="J13" s="77" t="n">
        <f si="0" t="shared"/>
        <v>0.0</v>
      </c>
      <c r="K13" s="78" t="n">
        <f si="0" t="shared"/>
        <v>8.0</v>
      </c>
      <c r="L13" s="79" t="n">
        <f si="0" t="shared"/>
        <v>1.0</v>
      </c>
      <c r="M13" s="80" t="n">
        <f si="0" t="shared"/>
        <v>0.0</v>
      </c>
      <c r="N13" s="81" t="n">
        <f si="0" t="shared"/>
        <v>7.0</v>
      </c>
      <c r="O13" s="82" t="n">
        <f si="0" t="shared"/>
        <v>0.0</v>
      </c>
      <c r="P13" s="82" t="n">
        <f ref="P13" si="2" t="shared">SUM(P8:P12)</f>
        <v>0.0</v>
      </c>
      <c r="Q13" s="82" t="n">
        <f si="0" t="shared"/>
        <v>1.0</v>
      </c>
      <c r="R13" s="51" t="n">
        <f si="0" t="shared"/>
        <v>8.0</v>
      </c>
      <c r="S13" s="82" t="n">
        <f si="0" t="shared"/>
        <v>1.0</v>
      </c>
      <c r="T13" s="91" t="n">
        <f si="0" t="shared"/>
        <v>0.0</v>
      </c>
    </row>
    <row customFormat="1" customHeight="1" ht="15" r="14" s="39" spans="1:20" x14ac:dyDescent="0.3">
      <c r="A14" s="13" t="s">
        <v>150</v>
      </c>
      <c r="B14" s="364"/>
      <c r="C14" s="342" t="s">
        <v>57</v>
      </c>
      <c r="D14" s="88" t="s">
        <v>57</v>
      </c>
      <c r="E14" s="54" t="n">
        <v>1.0</v>
      </c>
      <c r="F14" s="55" t="n">
        <v>1.0</v>
      </c>
      <c r="G14" s="55" t="n">
        <v>0.0</v>
      </c>
      <c r="H14" s="55" t="n">
        <v>0.0</v>
      </c>
      <c r="I14" s="55" t="n">
        <v>0.0</v>
      </c>
      <c r="J14" s="56" t="n">
        <v>0.0</v>
      </c>
      <c r="K14" s="57" t="n">
        <v>2.0</v>
      </c>
      <c r="L14" s="58" t="n">
        <v>0.0</v>
      </c>
      <c r="M14" s="59" t="n">
        <v>0.0</v>
      </c>
      <c r="N14" s="60" t="n">
        <v>1.0</v>
      </c>
      <c r="O14" s="61" t="n">
        <v>1.0</v>
      </c>
      <c r="P14" s="61" t="n">
        <v>0.0</v>
      </c>
      <c r="Q14" s="61" t="n">
        <v>0.0</v>
      </c>
      <c r="R14" s="61" t="n">
        <v>2.0</v>
      </c>
      <c r="S14" s="61" t="n">
        <v>0.0</v>
      </c>
      <c r="T14" s="89" t="n">
        <v>0.0</v>
      </c>
    </row>
    <row customFormat="1" customHeight="1" ht="15" r="15" s="39" spans="1:20" x14ac:dyDescent="0.3">
      <c r="A15" s="13" t="s">
        <v>150</v>
      </c>
      <c r="B15" s="364"/>
      <c r="C15" s="343"/>
      <c r="D15" s="63" t="s">
        <v>94</v>
      </c>
      <c r="E15" s="64" t="n">
        <v>0.0</v>
      </c>
      <c r="F15" s="65" t="n">
        <v>0.0</v>
      </c>
      <c r="G15" s="65" t="n">
        <v>0.0</v>
      </c>
      <c r="H15" s="65" t="n">
        <v>0.0</v>
      </c>
      <c r="I15" s="65" t="n">
        <v>0.0</v>
      </c>
      <c r="J15" s="66" t="n">
        <v>0.0</v>
      </c>
      <c r="K15" s="65" t="n">
        <v>0.0</v>
      </c>
      <c r="L15" s="67" t="n">
        <v>0.0</v>
      </c>
      <c r="M15" s="68" t="n">
        <v>0.0</v>
      </c>
      <c r="N15" s="69" t="n">
        <v>0.0</v>
      </c>
      <c r="O15" s="70" t="n">
        <v>0.0</v>
      </c>
      <c r="P15" s="70" t="n">
        <v>0.0</v>
      </c>
      <c r="Q15" s="70" t="n">
        <v>0.0</v>
      </c>
      <c r="R15" s="61" t="n">
        <v>0.0</v>
      </c>
      <c r="S15" s="70" t="n">
        <v>0.0</v>
      </c>
      <c r="T15" s="90" t="n">
        <v>0.0</v>
      </c>
    </row>
    <row customFormat="1" customHeight="1" ht="15" r="16" s="39" spans="1:20" thickBot="1" x14ac:dyDescent="0.35">
      <c r="A16" s="72"/>
      <c r="B16" s="364"/>
      <c r="C16" s="344"/>
      <c r="D16" s="171" t="s">
        <v>13</v>
      </c>
      <c r="E16" s="74" t="n">
        <f ref="E16:T16" si="3" t="shared">SUM(E14:E15)</f>
        <v>1.0</v>
      </c>
      <c r="F16" s="75" t="n">
        <f si="3" t="shared"/>
        <v>1.0</v>
      </c>
      <c r="G16" s="75" t="n">
        <f ref="G16" si="4" t="shared">SUM(G14:G15)</f>
        <v>0.0</v>
      </c>
      <c r="H16" s="75" t="n">
        <f si="3" t="shared"/>
        <v>0.0</v>
      </c>
      <c r="I16" s="75" t="n">
        <f si="3" t="shared"/>
        <v>0.0</v>
      </c>
      <c r="J16" s="77" t="n">
        <f si="3" t="shared"/>
        <v>0.0</v>
      </c>
      <c r="K16" s="78" t="n">
        <f si="3" t="shared"/>
        <v>2.0</v>
      </c>
      <c r="L16" s="79" t="n">
        <f si="3" t="shared"/>
        <v>0.0</v>
      </c>
      <c r="M16" s="80" t="n">
        <f si="3" t="shared"/>
        <v>0.0</v>
      </c>
      <c r="N16" s="81" t="n">
        <f si="3" t="shared"/>
        <v>1.0</v>
      </c>
      <c r="O16" s="82" t="n">
        <f si="3" t="shared"/>
        <v>1.0</v>
      </c>
      <c r="P16" s="82" t="n">
        <f ref="P16" si="5" t="shared">SUM(P14:P15)</f>
        <v>0.0</v>
      </c>
      <c r="Q16" s="82" t="n">
        <f si="3" t="shared"/>
        <v>0.0</v>
      </c>
      <c r="R16" s="51" t="n">
        <f si="3" t="shared"/>
        <v>2.0</v>
      </c>
      <c r="S16" s="82" t="n">
        <f si="3" t="shared"/>
        <v>0.0</v>
      </c>
      <c r="T16" s="91" t="n">
        <f si="3" t="shared"/>
        <v>0.0</v>
      </c>
    </row>
    <row customFormat="1" customHeight="1" ht="15" r="17" s="39" spans="1:20" thickBot="1" x14ac:dyDescent="0.35">
      <c r="A17" s="13" t="s">
        <v>150</v>
      </c>
      <c r="B17" s="364"/>
      <c r="C17" s="85" t="s">
        <v>95</v>
      </c>
      <c r="D17" s="86" t="s">
        <v>95</v>
      </c>
      <c r="E17" s="74" t="n">
        <v>4.0</v>
      </c>
      <c r="F17" s="75" t="n">
        <v>1.0</v>
      </c>
      <c r="G17" s="75" t="n">
        <v>0.0</v>
      </c>
      <c r="H17" s="75" t="n">
        <v>0.0</v>
      </c>
      <c r="I17" s="75" t="n">
        <v>0.0</v>
      </c>
      <c r="J17" s="77" t="n">
        <v>0.0</v>
      </c>
      <c r="K17" s="87" t="n">
        <v>5.0</v>
      </c>
      <c r="L17" s="79" t="n">
        <v>0.0</v>
      </c>
      <c r="M17" s="80" t="n">
        <v>0.0</v>
      </c>
      <c r="N17" s="81" t="n">
        <v>5.0</v>
      </c>
      <c r="O17" s="82" t="n">
        <v>1.0</v>
      </c>
      <c r="P17" s="82" t="n">
        <v>0.0</v>
      </c>
      <c r="Q17" s="82" t="n">
        <v>0.0</v>
      </c>
      <c r="R17" s="51" t="n">
        <v>6.0</v>
      </c>
      <c r="S17" s="82" t="n">
        <v>0.0</v>
      </c>
      <c r="T17" s="91" t="n">
        <v>0.0</v>
      </c>
    </row>
    <row customFormat="1" customHeight="1" ht="15" r="18" s="39" spans="1:20" x14ac:dyDescent="0.3">
      <c r="A18" s="13" t="s">
        <v>150</v>
      </c>
      <c r="B18" s="364"/>
      <c r="C18" s="342" t="s">
        <v>58</v>
      </c>
      <c r="D18" s="88" t="s">
        <v>96</v>
      </c>
      <c r="E18" s="54" t="n">
        <v>0.0</v>
      </c>
      <c r="F18" s="55" t="n">
        <v>0.0</v>
      </c>
      <c r="G18" s="55" t="n">
        <v>0.0</v>
      </c>
      <c r="H18" s="55" t="n">
        <v>0.0</v>
      </c>
      <c r="I18" s="55" t="n">
        <v>0.0</v>
      </c>
      <c r="J18" s="56" t="n">
        <v>0.0</v>
      </c>
      <c r="K18" s="57" t="n">
        <v>0.0</v>
      </c>
      <c r="L18" s="58" t="n">
        <v>0.0</v>
      </c>
      <c r="M18" s="59" t="n">
        <v>0.0</v>
      </c>
      <c r="N18" s="60" t="n">
        <v>0.0</v>
      </c>
      <c r="O18" s="61" t="n">
        <v>0.0</v>
      </c>
      <c r="P18" s="61" t="n">
        <v>0.0</v>
      </c>
      <c r="Q18" s="61" t="n">
        <v>0.0</v>
      </c>
      <c r="R18" s="61" t="n">
        <v>0.0</v>
      </c>
      <c r="S18" s="61" t="n">
        <v>0.0</v>
      </c>
      <c r="T18" s="89" t="n">
        <v>0.0</v>
      </c>
    </row>
    <row customFormat="1" customHeight="1" ht="15" r="19" s="39" spans="1:20" x14ac:dyDescent="0.3">
      <c r="A19" s="13" t="s">
        <v>150</v>
      </c>
      <c r="B19" s="364"/>
      <c r="C19" s="343"/>
      <c r="D19" s="63" t="s">
        <v>58</v>
      </c>
      <c r="E19" s="64" t="n">
        <v>2.0</v>
      </c>
      <c r="F19" s="65" t="n">
        <v>0.0</v>
      </c>
      <c r="G19" s="65" t="n">
        <v>0.0</v>
      </c>
      <c r="H19" s="65" t="n">
        <v>1.0</v>
      </c>
      <c r="I19" s="65" t="n">
        <v>1.0</v>
      </c>
      <c r="J19" s="66" t="n">
        <v>0.0</v>
      </c>
      <c r="K19" s="65" t="n">
        <v>3.0</v>
      </c>
      <c r="L19" s="67" t="n">
        <v>1.0</v>
      </c>
      <c r="M19" s="68" t="n">
        <v>0.0</v>
      </c>
      <c r="N19" s="69" t="n">
        <v>3.0</v>
      </c>
      <c r="O19" s="70" t="n">
        <v>0.0</v>
      </c>
      <c r="P19" s="70" t="n">
        <v>0.0</v>
      </c>
      <c r="Q19" s="70" t="n">
        <v>3.0</v>
      </c>
      <c r="R19" s="61" t="n">
        <v>6.0</v>
      </c>
      <c r="S19" s="70" t="n">
        <v>3.0</v>
      </c>
      <c r="T19" s="90" t="n">
        <v>0.0</v>
      </c>
    </row>
    <row customFormat="1" customHeight="1" ht="15" r="20" s="39" spans="1:20" thickBot="1" x14ac:dyDescent="0.35">
      <c r="A20" s="72"/>
      <c r="B20" s="364"/>
      <c r="C20" s="344"/>
      <c r="D20" s="171" t="s">
        <v>13</v>
      </c>
      <c r="E20" s="74" t="n">
        <f ref="E20:T20" si="6" t="shared">SUM(E18:E19)</f>
        <v>2.0</v>
      </c>
      <c r="F20" s="75" t="n">
        <f si="6" t="shared"/>
        <v>0.0</v>
      </c>
      <c r="G20" s="75" t="n">
        <f ref="G20" si="7" t="shared">SUM(G18:G19)</f>
        <v>0.0</v>
      </c>
      <c r="H20" s="75" t="n">
        <f si="6" t="shared"/>
        <v>1.0</v>
      </c>
      <c r="I20" s="75" t="n">
        <f si="6" t="shared"/>
        <v>1.0</v>
      </c>
      <c r="J20" s="77" t="n">
        <f si="6" t="shared"/>
        <v>0.0</v>
      </c>
      <c r="K20" s="78" t="n">
        <f si="6" t="shared"/>
        <v>3.0</v>
      </c>
      <c r="L20" s="79" t="n">
        <f si="6" t="shared"/>
        <v>1.0</v>
      </c>
      <c r="M20" s="80" t="n">
        <f si="6" t="shared"/>
        <v>0.0</v>
      </c>
      <c r="N20" s="81" t="n">
        <f si="6" t="shared"/>
        <v>3.0</v>
      </c>
      <c r="O20" s="82" t="n">
        <f si="6" t="shared"/>
        <v>0.0</v>
      </c>
      <c r="P20" s="82" t="n">
        <f ref="P20" si="8" t="shared">SUM(P18:P19)</f>
        <v>0.0</v>
      </c>
      <c r="Q20" s="82" t="n">
        <f si="6" t="shared"/>
        <v>3.0</v>
      </c>
      <c r="R20" s="51" t="n">
        <f si="6" t="shared"/>
        <v>6.0</v>
      </c>
      <c r="S20" s="82" t="n">
        <f si="6" t="shared"/>
        <v>3.0</v>
      </c>
      <c r="T20" s="91" t="n">
        <f si="6" t="shared"/>
        <v>0.0</v>
      </c>
    </row>
    <row customFormat="1" customHeight="1" ht="15" r="21" s="39" spans="1:20" thickBot="1" x14ac:dyDescent="0.35">
      <c r="A21" s="13" t="s">
        <v>150</v>
      </c>
      <c r="B21" s="364"/>
      <c r="C21" s="308" t="s">
        <v>59</v>
      </c>
      <c r="D21" s="172" t="s">
        <v>59</v>
      </c>
      <c r="E21" s="94" t="n">
        <v>4.0</v>
      </c>
      <c r="F21" s="95" t="n">
        <v>0.0</v>
      </c>
      <c r="G21" s="95" t="n">
        <v>0.0</v>
      </c>
      <c r="H21" s="95" t="n">
        <v>0.0</v>
      </c>
      <c r="I21" s="95" t="n">
        <v>0.0</v>
      </c>
      <c r="J21" s="96" t="n">
        <v>0.0</v>
      </c>
      <c r="K21" s="173" t="n">
        <v>4.0</v>
      </c>
      <c r="L21" s="97" t="n">
        <v>0.0</v>
      </c>
      <c r="M21" s="98" t="n">
        <v>0.0</v>
      </c>
      <c r="N21" s="99" t="n">
        <v>6.0</v>
      </c>
      <c r="O21" s="100" t="n">
        <v>0.0</v>
      </c>
      <c r="P21" s="100" t="n">
        <v>0.0</v>
      </c>
      <c r="Q21" s="100" t="n">
        <v>0.0</v>
      </c>
      <c r="R21" s="101" t="n">
        <v>6.0</v>
      </c>
      <c r="S21" s="100" t="n">
        <v>0.0</v>
      </c>
      <c r="T21" s="102" t="n">
        <v>0.0</v>
      </c>
    </row>
    <row customFormat="1" customHeight="1" ht="16.5" r="22" s="39" spans="1:20" x14ac:dyDescent="0.3">
      <c r="B22" s="364"/>
      <c r="C22" s="366" t="s">
        <v>99</v>
      </c>
      <c r="D22" s="367"/>
      <c r="E22" s="103" t="n">
        <f ref="E22:T22" si="9" t="shared">E21+E20+E17+E16+E13</f>
        <v>18.0</v>
      </c>
      <c r="F22" s="104" t="n">
        <f si="9" t="shared"/>
        <v>2.0</v>
      </c>
      <c r="G22" s="104" t="n">
        <f ref="G22" si="10" t="shared">G21+G20+G17+G16+G13</f>
        <v>0.0</v>
      </c>
      <c r="H22" s="104" t="n">
        <f si="9" t="shared"/>
        <v>2.0</v>
      </c>
      <c r="I22" s="104" t="n">
        <f si="9" t="shared"/>
        <v>2.0</v>
      </c>
      <c r="J22" s="104" t="n">
        <f si="9" t="shared"/>
        <v>0.0</v>
      </c>
      <c r="K22" s="104" t="n">
        <f si="9" t="shared"/>
        <v>22.0</v>
      </c>
      <c r="L22" s="104" t="n">
        <f si="9" t="shared"/>
        <v>2.0</v>
      </c>
      <c r="M22" s="105" t="n">
        <f si="9" t="shared"/>
        <v>0.0</v>
      </c>
      <c r="N22" s="103" t="n">
        <f si="9" t="shared"/>
        <v>22.0</v>
      </c>
      <c r="O22" s="104" t="n">
        <f si="9" t="shared"/>
        <v>2.0</v>
      </c>
      <c r="P22" s="104" t="n">
        <f ref="P22" si="11" t="shared">P21+P20+P17+P16+P13</f>
        <v>0.0</v>
      </c>
      <c r="Q22" s="104" t="n">
        <f si="9" t="shared"/>
        <v>4.0</v>
      </c>
      <c r="R22" s="104" t="n">
        <f si="9" t="shared"/>
        <v>28.0</v>
      </c>
      <c r="S22" s="104" t="n">
        <f si="9" t="shared"/>
        <v>4.0</v>
      </c>
      <c r="T22" s="105" t="n">
        <f si="9" t="shared"/>
        <v>0.0</v>
      </c>
    </row>
    <row customFormat="1" customHeight="1" ht="15" r="23" s="39" spans="1:20" thickBot="1" x14ac:dyDescent="0.35">
      <c r="B23" s="365"/>
      <c r="C23" s="347" t="s">
        <v>100</v>
      </c>
      <c r="D23" s="348"/>
      <c r="E23" s="269" t="n">
        <f>IF(ISERROR(E22/($E22+$F22+$G22+$H22)),0,(E22/($E22+$F22+$G22+$H22)))</f>
        <v>0.8181818181818182</v>
      </c>
      <c r="F23" s="271" t="n">
        <f ref="F23" si="12" t="shared">IF(ISERROR(F22/($E22+$F22+$G22+$H22)),0,(F22/($E22+$F22+$G22+$H22)))</f>
        <v>0.09090909090909091</v>
      </c>
      <c r="G23" s="271" t="n">
        <f ref="G23" si="13" t="shared">IF(ISERROR(G22/($E22+$F22+$G22+$H22)),0,(G22/($E22+$F22+$G22+$H22)))</f>
        <v>0.0</v>
      </c>
      <c r="H23" s="270" t="n">
        <f>IF(1-E23-F23-G23=1,IF(H22=0,0,1),1-E23-F23-G23)</f>
        <v>0.09090909090909086</v>
      </c>
      <c r="I23" s="271" t="n">
        <f>IF(ISERROR(I22/H22),0,(I22/H22))</f>
        <v>1.0</v>
      </c>
      <c r="J23" s="271" t="n">
        <f>IF(1-I23=1,IF(J22=0,0,1),1-I23)</f>
        <v>0.0</v>
      </c>
      <c r="K23" s="271"/>
      <c r="L23" s="271" t="n">
        <f>IF(ISERROR(L22/K22),0,L22/K22)</f>
        <v>0.09090909090909091</v>
      </c>
      <c r="M23" s="272" t="n">
        <f>IF(ISERROR(M22/K22),0,(M22/K22))</f>
        <v>0.0</v>
      </c>
      <c r="N23" s="269" t="n">
        <f>IF(ISERROR(N22/R22),0,(N22/R22))</f>
        <v>0.7857142857142857</v>
      </c>
      <c r="O23" s="271" t="n">
        <f>IF(ISERROR(O22/R22),0,(O22/R22))</f>
        <v>0.07142857142857142</v>
      </c>
      <c r="P23" s="271" t="n">
        <f>IF(ISERROR(P22/R22),0,(P22/R22))</f>
        <v>0.0</v>
      </c>
      <c r="Q23" s="271" t="n">
        <f>IF(1-N23-O23-P23=1,IF(Q22=0,0,1),1-N23-O23-P23)</f>
        <v>0.14285714285714288</v>
      </c>
      <c r="R23" s="271"/>
      <c r="S23" s="271" t="n">
        <f>IF(ISERROR(S22/R22),0,(S22/R22))</f>
        <v>0.14285714285714285</v>
      </c>
      <c r="T23" s="273" t="n">
        <f>IF(ISERROR(T22/R22),0,(T22/R22))</f>
        <v>0.0</v>
      </c>
    </row>
    <row customFormat="1" ht="15" r="24" s="39" spans="1:20" thickBot="1" x14ac:dyDescent="0.35">
      <c r="A24" s="39" t="s">
        <v>150</v>
      </c>
    </row>
    <row customFormat="1" customHeight="1" ht="26.25" r="25" s="39" spans="1:20" thickBot="1" x14ac:dyDescent="0.35">
      <c r="B25" s="320" t="s">
        <v>145</v>
      </c>
      <c r="C25" s="321"/>
      <c r="D25" s="321"/>
      <c r="E25" s="321"/>
      <c r="F25" s="321"/>
      <c r="G25" s="321"/>
      <c r="H25" s="321"/>
      <c r="I25" s="321"/>
      <c r="J25" s="304"/>
      <c r="K25" s="304"/>
      <c r="L25" s="304" t="s">
        <v>148</v>
      </c>
      <c r="M25" s="304"/>
      <c r="N25" s="304"/>
      <c r="O25" s="304"/>
      <c r="P25" s="304"/>
      <c r="Q25" s="40"/>
      <c r="R25" s="304" t="s">
        <v>105</v>
      </c>
      <c r="S25" s="304"/>
      <c r="T25" s="26" t="s">
        <v>149</v>
      </c>
    </row>
    <row customFormat="1" ht="15" r="26" s="39" spans="1:20" thickBot="1" x14ac:dyDescent="0.35"/>
    <row customFormat="1" ht="15" r="27" s="39" spans="1:20" thickBot="1" x14ac:dyDescent="0.35">
      <c r="B27" s="349" t="s">
        <v>0</v>
      </c>
      <c r="C27" s="349" t="s">
        <v>97</v>
      </c>
      <c r="D27" s="349" t="s">
        <v>98</v>
      </c>
      <c r="E27" s="327" t="s">
        <v>120</v>
      </c>
      <c r="F27" s="327"/>
      <c r="G27" s="327"/>
      <c r="H27" s="327"/>
      <c r="I27" s="327"/>
      <c r="J27" s="327"/>
      <c r="K27" s="327"/>
      <c r="L27" s="327"/>
      <c r="M27" s="327"/>
      <c r="N27" s="328" t="s">
        <v>129</v>
      </c>
      <c r="O27" s="327"/>
      <c r="P27" s="327"/>
      <c r="Q27" s="327"/>
      <c r="R27" s="327"/>
      <c r="S27" s="327"/>
      <c r="T27" s="327"/>
    </row>
    <row customFormat="1" customHeight="1" ht="15" r="28" s="39" spans="1:20" x14ac:dyDescent="0.3">
      <c r="B28" s="350"/>
      <c r="C28" s="350"/>
      <c r="D28" s="350"/>
      <c r="E28" s="329" t="s">
        <v>1</v>
      </c>
      <c r="F28" s="330" t="s">
        <v>2</v>
      </c>
      <c r="G28" s="318" t="s">
        <v>134</v>
      </c>
      <c r="H28" s="330" t="s">
        <v>3</v>
      </c>
      <c r="I28" s="322" t="s">
        <v>6</v>
      </c>
      <c r="J28" s="323"/>
      <c r="K28" s="352" t="s">
        <v>123</v>
      </c>
      <c r="L28" s="332" t="s">
        <v>6</v>
      </c>
      <c r="M28" s="333"/>
      <c r="N28" s="334" t="s">
        <v>1</v>
      </c>
      <c r="O28" s="330" t="s">
        <v>2</v>
      </c>
      <c r="P28" s="318" t="s">
        <v>134</v>
      </c>
      <c r="Q28" s="330" t="s">
        <v>3</v>
      </c>
      <c r="R28" s="352" t="s">
        <v>122</v>
      </c>
      <c r="S28" s="332" t="s">
        <v>6</v>
      </c>
      <c r="T28" s="333"/>
    </row>
    <row customFormat="1" ht="91.8" r="29" s="39" spans="1:20" thickBot="1" x14ac:dyDescent="0.35">
      <c r="B29" s="350"/>
      <c r="C29" s="350"/>
      <c r="D29" s="350"/>
      <c r="E29" s="329"/>
      <c r="F29" s="330"/>
      <c r="G29" s="319"/>
      <c r="H29" s="330"/>
      <c r="I29" s="305" t="s">
        <v>4</v>
      </c>
      <c r="J29" s="306" t="s">
        <v>5</v>
      </c>
      <c r="K29" s="353"/>
      <c r="L29" s="29" t="s">
        <v>7</v>
      </c>
      <c r="M29" s="30" t="s">
        <v>8</v>
      </c>
      <c r="N29" s="334"/>
      <c r="O29" s="330"/>
      <c r="P29" s="319"/>
      <c r="Q29" s="330"/>
      <c r="R29" s="353"/>
      <c r="S29" s="29" t="s">
        <v>127</v>
      </c>
      <c r="T29" s="30" t="s">
        <v>128</v>
      </c>
    </row>
    <row customFormat="1" ht="15" r="30" s="39" spans="1:20" thickBot="1" x14ac:dyDescent="0.35">
      <c r="B30" s="351"/>
      <c r="C30" s="351"/>
      <c r="D30" s="351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14">
        <v>9</v>
      </c>
      <c r="N30" s="315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14">
        <v>16</v>
      </c>
    </row>
    <row customFormat="1" r="31" s="39" spans="1:20" x14ac:dyDescent="0.3">
      <c r="A31" s="13" t="s">
        <v>150</v>
      </c>
      <c r="B31" s="364" t="s">
        <v>55</v>
      </c>
      <c r="C31" s="340" t="s">
        <v>56</v>
      </c>
      <c r="D31" s="53" t="s">
        <v>89</v>
      </c>
      <c r="E31" s="54" t="n">
        <v>65.0</v>
      </c>
      <c r="F31" s="55" t="n">
        <v>12.0</v>
      </c>
      <c r="G31" s="55" t="n">
        <v>7.0</v>
      </c>
      <c r="H31" s="55" t="n">
        <v>13.0</v>
      </c>
      <c r="I31" s="55" t="n">
        <v>13.0</v>
      </c>
      <c r="J31" s="56" t="n">
        <v>0.0</v>
      </c>
      <c r="K31" s="55" t="n">
        <v>97.0</v>
      </c>
      <c r="L31" s="58" t="n">
        <v>11.0</v>
      </c>
      <c r="M31" s="59" t="n">
        <v>9.0</v>
      </c>
      <c r="N31" s="60" t="n">
        <v>109.0</v>
      </c>
      <c r="O31" s="61" t="n">
        <v>14.0</v>
      </c>
      <c r="P31" s="61" t="n">
        <v>9.0</v>
      </c>
      <c r="Q31" s="61" t="n">
        <v>21.0</v>
      </c>
      <c r="R31" s="61" t="n">
        <v>153.0</v>
      </c>
      <c r="S31" s="61" t="n">
        <v>18.0</v>
      </c>
      <c r="T31" s="89" t="n">
        <v>14.0</v>
      </c>
    </row>
    <row customFormat="1" r="32" s="39" spans="1:20" x14ac:dyDescent="0.3">
      <c r="A32" s="13" t="s">
        <v>150</v>
      </c>
      <c r="B32" s="364"/>
      <c r="C32" s="340"/>
      <c r="D32" s="63" t="s">
        <v>90</v>
      </c>
      <c r="E32" s="64" t="n">
        <v>32.0</v>
      </c>
      <c r="F32" s="65" t="n">
        <v>1.0</v>
      </c>
      <c r="G32" s="65" t="n">
        <v>6.0</v>
      </c>
      <c r="H32" s="65" t="n">
        <v>10.0</v>
      </c>
      <c r="I32" s="65" t="n">
        <v>7.0</v>
      </c>
      <c r="J32" s="66" t="n">
        <v>3.0</v>
      </c>
      <c r="K32" s="65" t="n">
        <v>49.0</v>
      </c>
      <c r="L32" s="67" t="n">
        <v>8.0</v>
      </c>
      <c r="M32" s="68" t="n">
        <v>8.0</v>
      </c>
      <c r="N32" s="69" t="n">
        <v>44.0</v>
      </c>
      <c r="O32" s="70" t="n">
        <v>1.0</v>
      </c>
      <c r="P32" s="70" t="n">
        <v>9.0</v>
      </c>
      <c r="Q32" s="70" t="n">
        <v>13.0</v>
      </c>
      <c r="R32" s="61" t="n">
        <v>67.0</v>
      </c>
      <c r="S32" s="70" t="n">
        <v>10.0</v>
      </c>
      <c r="T32" s="90" t="n">
        <v>12.0</v>
      </c>
    </row>
    <row customFormat="1" r="33" s="39" spans="1:20" x14ac:dyDescent="0.3">
      <c r="A33" s="13" t="s">
        <v>150</v>
      </c>
      <c r="B33" s="364"/>
      <c r="C33" s="340"/>
      <c r="D33" s="63" t="s">
        <v>91</v>
      </c>
      <c r="E33" s="64" t="n">
        <v>26.0</v>
      </c>
      <c r="F33" s="65" t="n">
        <v>3.0</v>
      </c>
      <c r="G33" s="65" t="n">
        <v>7.0</v>
      </c>
      <c r="H33" s="65" t="n">
        <v>5.0</v>
      </c>
      <c r="I33" s="65" t="n">
        <v>4.0</v>
      </c>
      <c r="J33" s="66" t="n">
        <v>1.0</v>
      </c>
      <c r="K33" s="65" t="n">
        <v>41.0</v>
      </c>
      <c r="L33" s="67" t="n">
        <v>1.0</v>
      </c>
      <c r="M33" s="68" t="n">
        <v>7.0</v>
      </c>
      <c r="N33" s="69" t="n">
        <v>42.0</v>
      </c>
      <c r="O33" s="70" t="n">
        <v>5.0</v>
      </c>
      <c r="P33" s="70" t="n">
        <v>11.0</v>
      </c>
      <c r="Q33" s="70" t="n">
        <v>6.0</v>
      </c>
      <c r="R33" s="61" t="n">
        <v>64.0</v>
      </c>
      <c r="S33" s="70" t="n">
        <v>1.0</v>
      </c>
      <c r="T33" s="90" t="n">
        <v>13.0</v>
      </c>
    </row>
    <row customFormat="1" r="34" s="39" spans="1:20" x14ac:dyDescent="0.3">
      <c r="A34" s="13" t="s">
        <v>150</v>
      </c>
      <c r="B34" s="364"/>
      <c r="C34" s="340"/>
      <c r="D34" s="63" t="s">
        <v>92</v>
      </c>
      <c r="E34" s="64" t="n">
        <v>11.0</v>
      </c>
      <c r="F34" s="65" t="n">
        <v>0.0</v>
      </c>
      <c r="G34" s="65" t="n">
        <v>1.0</v>
      </c>
      <c r="H34" s="65" t="n">
        <v>3.0</v>
      </c>
      <c r="I34" s="65" t="n">
        <v>3.0</v>
      </c>
      <c r="J34" s="66" t="n">
        <v>0.0</v>
      </c>
      <c r="K34" s="65" t="n">
        <v>15.0</v>
      </c>
      <c r="L34" s="67" t="n">
        <v>4.0</v>
      </c>
      <c r="M34" s="68" t="n">
        <v>0.0</v>
      </c>
      <c r="N34" s="69" t="n">
        <v>13.0</v>
      </c>
      <c r="O34" s="70" t="n">
        <v>0.0</v>
      </c>
      <c r="P34" s="70" t="n">
        <v>1.0</v>
      </c>
      <c r="Q34" s="70" t="n">
        <v>4.0</v>
      </c>
      <c r="R34" s="61" t="n">
        <v>18.0</v>
      </c>
      <c r="S34" s="70" t="n">
        <v>5.0</v>
      </c>
      <c r="T34" s="90" t="n">
        <v>0.0</v>
      </c>
    </row>
    <row customFormat="1" r="35" s="39" spans="1:20" x14ac:dyDescent="0.3">
      <c r="A35" s="13" t="s">
        <v>150</v>
      </c>
      <c r="B35" s="364"/>
      <c r="C35" s="340"/>
      <c r="D35" s="170" t="s">
        <v>93</v>
      </c>
      <c r="E35" s="64" t="n">
        <v>7.0</v>
      </c>
      <c r="F35" s="65" t="n">
        <v>0.0</v>
      </c>
      <c r="G35" s="65" t="n">
        <v>0.0</v>
      </c>
      <c r="H35" s="65" t="n">
        <v>0.0</v>
      </c>
      <c r="I35" s="65" t="n">
        <v>0.0</v>
      </c>
      <c r="J35" s="66" t="n">
        <v>0.0</v>
      </c>
      <c r="K35" s="65" t="n">
        <v>7.0</v>
      </c>
      <c r="L35" s="67" t="n">
        <v>0.0</v>
      </c>
      <c r="M35" s="68" t="n">
        <v>0.0</v>
      </c>
      <c r="N35" s="69" t="n">
        <v>8.0</v>
      </c>
      <c r="O35" s="70" t="n">
        <v>0.0</v>
      </c>
      <c r="P35" s="70" t="n">
        <v>0.0</v>
      </c>
      <c r="Q35" s="70" t="n">
        <v>0.0</v>
      </c>
      <c r="R35" s="61" t="n">
        <v>8.0</v>
      </c>
      <c r="S35" s="70" t="n">
        <v>0.0</v>
      </c>
      <c r="T35" s="90" t="n">
        <v>0.0</v>
      </c>
    </row>
    <row customFormat="1" ht="15" r="36" s="39" spans="1:20" thickBot="1" x14ac:dyDescent="0.35">
      <c r="A36" s="72"/>
      <c r="B36" s="364"/>
      <c r="C36" s="341"/>
      <c r="D36" s="171" t="s">
        <v>13</v>
      </c>
      <c r="E36" s="74" t="n">
        <f ref="E36:T36" si="14" t="shared">SUM(E31:E35)</f>
        <v>141.0</v>
      </c>
      <c r="F36" s="75" t="n">
        <f si="14" t="shared"/>
        <v>16.0</v>
      </c>
      <c r="G36" s="75" t="n">
        <f ref="G36" si="15" t="shared">SUM(G31:G35)</f>
        <v>21.0</v>
      </c>
      <c r="H36" s="75" t="n">
        <f si="14" t="shared"/>
        <v>31.0</v>
      </c>
      <c r="I36" s="75" t="n">
        <f si="14" t="shared"/>
        <v>27.0</v>
      </c>
      <c r="J36" s="77" t="n">
        <f si="14" t="shared"/>
        <v>4.0</v>
      </c>
      <c r="K36" s="78" t="n">
        <f si="14" t="shared"/>
        <v>209.0</v>
      </c>
      <c r="L36" s="79" t="n">
        <f si="14" t="shared"/>
        <v>24.0</v>
      </c>
      <c r="M36" s="80" t="n">
        <f si="14" t="shared"/>
        <v>24.0</v>
      </c>
      <c r="N36" s="81" t="n">
        <f si="14" t="shared"/>
        <v>216.0</v>
      </c>
      <c r="O36" s="82" t="n">
        <f si="14" t="shared"/>
        <v>20.0</v>
      </c>
      <c r="P36" s="82" t="n">
        <f ref="P36" si="16" t="shared">SUM(P31:P35)</f>
        <v>30.0</v>
      </c>
      <c r="Q36" s="82" t="n">
        <f si="14" t="shared"/>
        <v>44.0</v>
      </c>
      <c r="R36" s="51" t="n">
        <f si="14" t="shared"/>
        <v>310.0</v>
      </c>
      <c r="S36" s="82" t="n">
        <f si="14" t="shared"/>
        <v>34.0</v>
      </c>
      <c r="T36" s="91" t="n">
        <f si="14" t="shared"/>
        <v>39.0</v>
      </c>
    </row>
    <row customFormat="1" r="37" s="39" spans="1:20" x14ac:dyDescent="0.3">
      <c r="A37" s="13" t="s">
        <v>150</v>
      </c>
      <c r="B37" s="364"/>
      <c r="C37" s="342" t="s">
        <v>57</v>
      </c>
      <c r="D37" s="88" t="s">
        <v>57</v>
      </c>
      <c r="E37" s="54" t="n">
        <v>58.0</v>
      </c>
      <c r="F37" s="55" t="n">
        <v>8.0</v>
      </c>
      <c r="G37" s="55" t="n">
        <v>2.0</v>
      </c>
      <c r="H37" s="55" t="n">
        <v>10.0</v>
      </c>
      <c r="I37" s="55" t="n">
        <v>9.0</v>
      </c>
      <c r="J37" s="56" t="n">
        <v>1.0</v>
      </c>
      <c r="K37" s="57" t="n">
        <v>78.0</v>
      </c>
      <c r="L37" s="58" t="n">
        <v>10.0</v>
      </c>
      <c r="M37" s="59" t="n">
        <v>7.0</v>
      </c>
      <c r="N37" s="60" t="n">
        <v>89.0</v>
      </c>
      <c r="O37" s="61" t="n">
        <v>10.0</v>
      </c>
      <c r="P37" s="61" t="n">
        <v>2.0</v>
      </c>
      <c r="Q37" s="61" t="n">
        <v>15.0</v>
      </c>
      <c r="R37" s="61" t="n">
        <v>116.0</v>
      </c>
      <c r="S37" s="61" t="n">
        <v>14.0</v>
      </c>
      <c r="T37" s="89" t="n">
        <v>10.0</v>
      </c>
    </row>
    <row customFormat="1" r="38" s="39" spans="1:20" x14ac:dyDescent="0.3">
      <c r="A38" s="13" t="s">
        <v>150</v>
      </c>
      <c r="B38" s="364"/>
      <c r="C38" s="343"/>
      <c r="D38" s="63" t="s">
        <v>94</v>
      </c>
      <c r="E38" s="64" t="n">
        <v>6.0</v>
      </c>
      <c r="F38" s="65" t="n">
        <v>2.0</v>
      </c>
      <c r="G38" s="65" t="n">
        <v>2.0</v>
      </c>
      <c r="H38" s="65" t="n">
        <v>1.0</v>
      </c>
      <c r="I38" s="65" t="n">
        <v>1.0</v>
      </c>
      <c r="J38" s="66" t="n">
        <v>0.0</v>
      </c>
      <c r="K38" s="65" t="n">
        <v>11.0</v>
      </c>
      <c r="L38" s="67" t="n">
        <v>0.0</v>
      </c>
      <c r="M38" s="68" t="n">
        <v>3.0</v>
      </c>
      <c r="N38" s="69" t="n">
        <v>9.0</v>
      </c>
      <c r="O38" s="70" t="n">
        <v>5.0</v>
      </c>
      <c r="P38" s="70" t="n">
        <v>3.0</v>
      </c>
      <c r="Q38" s="70" t="n">
        <v>1.0</v>
      </c>
      <c r="R38" s="61" t="n">
        <v>18.0</v>
      </c>
      <c r="S38" s="70" t="n">
        <v>0.0</v>
      </c>
      <c r="T38" s="90" t="n">
        <v>3.0</v>
      </c>
    </row>
    <row customFormat="1" ht="15" r="39" s="39" spans="1:20" thickBot="1" x14ac:dyDescent="0.35">
      <c r="A39" s="72"/>
      <c r="B39" s="364"/>
      <c r="C39" s="344"/>
      <c r="D39" s="171" t="s">
        <v>13</v>
      </c>
      <c r="E39" s="74" t="n">
        <f ref="E39:T39" si="17" t="shared">SUM(E37:E38)</f>
        <v>64.0</v>
      </c>
      <c r="F39" s="75" t="n">
        <f si="17" t="shared"/>
        <v>10.0</v>
      </c>
      <c r="G39" s="75" t="n">
        <f ref="G39" si="18" t="shared">SUM(G37:G38)</f>
        <v>4.0</v>
      </c>
      <c r="H39" s="75" t="n">
        <f si="17" t="shared"/>
        <v>11.0</v>
      </c>
      <c r="I39" s="75" t="n">
        <f si="17" t="shared"/>
        <v>10.0</v>
      </c>
      <c r="J39" s="77" t="n">
        <f si="17" t="shared"/>
        <v>1.0</v>
      </c>
      <c r="K39" s="78" t="n">
        <f si="17" t="shared"/>
        <v>89.0</v>
      </c>
      <c r="L39" s="79" t="n">
        <f si="17" t="shared"/>
        <v>10.0</v>
      </c>
      <c r="M39" s="80" t="n">
        <f si="17" t="shared"/>
        <v>10.0</v>
      </c>
      <c r="N39" s="81" t="n">
        <f si="17" t="shared"/>
        <v>98.0</v>
      </c>
      <c r="O39" s="82" t="n">
        <f si="17" t="shared"/>
        <v>15.0</v>
      </c>
      <c r="P39" s="82" t="n">
        <f ref="P39" si="19" t="shared">SUM(P37:P38)</f>
        <v>5.0</v>
      </c>
      <c r="Q39" s="82" t="n">
        <f si="17" t="shared"/>
        <v>16.0</v>
      </c>
      <c r="R39" s="51" t="n">
        <f si="17" t="shared"/>
        <v>134.0</v>
      </c>
      <c r="S39" s="82" t="n">
        <f si="17" t="shared"/>
        <v>14.0</v>
      </c>
      <c r="T39" s="91" t="n">
        <f si="17" t="shared"/>
        <v>13.0</v>
      </c>
    </row>
    <row customFormat="1" ht="15" r="40" s="39" spans="1:20" thickBot="1" x14ac:dyDescent="0.35">
      <c r="A40" s="13" t="s">
        <v>150</v>
      </c>
      <c r="B40" s="364"/>
      <c r="C40" s="85" t="s">
        <v>95</v>
      </c>
      <c r="D40" s="86" t="s">
        <v>95</v>
      </c>
      <c r="E40" s="74" t="n">
        <v>50.0</v>
      </c>
      <c r="F40" s="75" t="n">
        <v>2.0</v>
      </c>
      <c r="G40" s="75" t="n">
        <v>5.0</v>
      </c>
      <c r="H40" s="75" t="n">
        <v>5.0</v>
      </c>
      <c r="I40" s="75" t="n">
        <v>4.0</v>
      </c>
      <c r="J40" s="77" t="n">
        <v>1.0</v>
      </c>
      <c r="K40" s="87" t="n">
        <v>62.0</v>
      </c>
      <c r="L40" s="79" t="n">
        <v>2.0</v>
      </c>
      <c r="M40" s="80" t="n">
        <v>7.0</v>
      </c>
      <c r="N40" s="81" t="n">
        <v>79.0</v>
      </c>
      <c r="O40" s="82" t="n">
        <v>6.0</v>
      </c>
      <c r="P40" s="82" t="n">
        <v>8.0</v>
      </c>
      <c r="Q40" s="82" t="n">
        <v>7.0</v>
      </c>
      <c r="R40" s="51" t="n">
        <v>100.0</v>
      </c>
      <c r="S40" s="82" t="n">
        <v>2.0</v>
      </c>
      <c r="T40" s="91" t="n">
        <v>9.0</v>
      </c>
    </row>
    <row customFormat="1" r="41" s="39" spans="1:20" x14ac:dyDescent="0.3">
      <c r="A41" s="13" t="s">
        <v>150</v>
      </c>
      <c r="B41" s="364"/>
      <c r="C41" s="342" t="s">
        <v>58</v>
      </c>
      <c r="D41" s="88" t="s">
        <v>96</v>
      </c>
      <c r="E41" s="54" t="n">
        <v>7.0</v>
      </c>
      <c r="F41" s="55" t="n">
        <v>0.0</v>
      </c>
      <c r="G41" s="55" t="n">
        <v>1.0</v>
      </c>
      <c r="H41" s="55" t="n">
        <v>1.0</v>
      </c>
      <c r="I41" s="55" t="n">
        <v>0.0</v>
      </c>
      <c r="J41" s="56" t="n">
        <v>1.0</v>
      </c>
      <c r="K41" s="57" t="n">
        <v>9.0</v>
      </c>
      <c r="L41" s="58" t="n">
        <v>0.0</v>
      </c>
      <c r="M41" s="59" t="n">
        <v>1.0</v>
      </c>
      <c r="N41" s="60" t="n">
        <v>16.0</v>
      </c>
      <c r="O41" s="61" t="n">
        <v>0.0</v>
      </c>
      <c r="P41" s="61" t="n">
        <v>2.0</v>
      </c>
      <c r="Q41" s="61" t="n">
        <v>1.0</v>
      </c>
      <c r="R41" s="61" t="n">
        <v>19.0</v>
      </c>
      <c r="S41" s="61" t="n">
        <v>0.0</v>
      </c>
      <c r="T41" s="89" t="n">
        <v>1.0</v>
      </c>
    </row>
    <row customFormat="1" r="42" s="39" spans="1:20" x14ac:dyDescent="0.3">
      <c r="A42" s="13" t="s">
        <v>150</v>
      </c>
      <c r="B42" s="364"/>
      <c r="C42" s="343"/>
      <c r="D42" s="63" t="s">
        <v>58</v>
      </c>
      <c r="E42" s="64" t="n">
        <v>60.0</v>
      </c>
      <c r="F42" s="65" t="n">
        <v>5.0</v>
      </c>
      <c r="G42" s="65" t="n">
        <v>2.0</v>
      </c>
      <c r="H42" s="65" t="n">
        <v>5.0</v>
      </c>
      <c r="I42" s="65" t="n">
        <v>3.0</v>
      </c>
      <c r="J42" s="66" t="n">
        <v>2.0</v>
      </c>
      <c r="K42" s="65" t="n">
        <v>72.0</v>
      </c>
      <c r="L42" s="67" t="n">
        <v>2.0</v>
      </c>
      <c r="M42" s="68" t="n">
        <v>10.0</v>
      </c>
      <c r="N42" s="69" t="n">
        <v>97.0</v>
      </c>
      <c r="O42" s="70" t="n">
        <v>16.0</v>
      </c>
      <c r="P42" s="70" t="n">
        <v>3.0</v>
      </c>
      <c r="Q42" s="70" t="n">
        <v>9.0</v>
      </c>
      <c r="R42" s="61" t="n">
        <v>125.0</v>
      </c>
      <c r="S42" s="70" t="n">
        <v>3.0</v>
      </c>
      <c r="T42" s="90" t="n">
        <v>16.0</v>
      </c>
    </row>
    <row customFormat="1" ht="15" r="43" s="39" spans="1:20" thickBot="1" x14ac:dyDescent="0.35">
      <c r="A43" s="72"/>
      <c r="B43" s="364"/>
      <c r="C43" s="344"/>
      <c r="D43" s="171" t="s">
        <v>13</v>
      </c>
      <c r="E43" s="74" t="n">
        <f ref="E43:T43" si="20" t="shared">SUM(E41:E42)</f>
        <v>67.0</v>
      </c>
      <c r="F43" s="75" t="n">
        <f si="20" t="shared"/>
        <v>5.0</v>
      </c>
      <c r="G43" s="75" t="n">
        <f ref="G43" si="21" t="shared">SUM(G41:G42)</f>
        <v>3.0</v>
      </c>
      <c r="H43" s="75" t="n">
        <f si="20" t="shared"/>
        <v>6.0</v>
      </c>
      <c r="I43" s="75" t="n">
        <f si="20" t="shared"/>
        <v>3.0</v>
      </c>
      <c r="J43" s="77" t="n">
        <f si="20" t="shared"/>
        <v>3.0</v>
      </c>
      <c r="K43" s="78" t="n">
        <f si="20" t="shared"/>
        <v>81.0</v>
      </c>
      <c r="L43" s="79" t="n">
        <f si="20" t="shared"/>
        <v>2.0</v>
      </c>
      <c r="M43" s="80" t="n">
        <f si="20" t="shared"/>
        <v>11.0</v>
      </c>
      <c r="N43" s="81" t="n">
        <f si="20" t="shared"/>
        <v>113.0</v>
      </c>
      <c r="O43" s="82" t="n">
        <f si="20" t="shared"/>
        <v>16.0</v>
      </c>
      <c r="P43" s="82" t="n">
        <f ref="P43" si="22" t="shared">SUM(P41:P42)</f>
        <v>5.0</v>
      </c>
      <c r="Q43" s="82" t="n">
        <f si="20" t="shared"/>
        <v>10.0</v>
      </c>
      <c r="R43" s="51" t="n">
        <f si="20" t="shared"/>
        <v>144.0</v>
      </c>
      <c r="S43" s="82" t="n">
        <f si="20" t="shared"/>
        <v>3.0</v>
      </c>
      <c r="T43" s="91" t="n">
        <f si="20" t="shared"/>
        <v>17.0</v>
      </c>
    </row>
    <row customFormat="1" ht="15" r="44" s="39" spans="1:20" thickBot="1" x14ac:dyDescent="0.35">
      <c r="A44" s="13" t="s">
        <v>150</v>
      </c>
      <c r="B44" s="364"/>
      <c r="C44" s="308" t="s">
        <v>59</v>
      </c>
      <c r="D44" s="172" t="s">
        <v>59</v>
      </c>
      <c r="E44" s="94" t="n">
        <v>63.0</v>
      </c>
      <c r="F44" s="95" t="n">
        <v>15.0</v>
      </c>
      <c r="G44" s="95" t="n">
        <v>2.0</v>
      </c>
      <c r="H44" s="95" t="n">
        <v>5.0</v>
      </c>
      <c r="I44" s="95" t="n">
        <v>4.0</v>
      </c>
      <c r="J44" s="96" t="n">
        <v>1.0</v>
      </c>
      <c r="K44" s="173" t="n">
        <v>85.0</v>
      </c>
      <c r="L44" s="97" t="n">
        <v>4.0</v>
      </c>
      <c r="M44" s="98" t="n">
        <v>4.0</v>
      </c>
      <c r="N44" s="99" t="n">
        <v>92.0</v>
      </c>
      <c r="O44" s="100" t="n">
        <v>22.0</v>
      </c>
      <c r="P44" s="100" t="n">
        <v>3.0</v>
      </c>
      <c r="Q44" s="100" t="n">
        <v>7.0</v>
      </c>
      <c r="R44" s="101" t="n">
        <v>124.0</v>
      </c>
      <c r="S44" s="100" t="n">
        <v>6.0</v>
      </c>
      <c r="T44" s="102" t="n">
        <v>6.0</v>
      </c>
    </row>
    <row customFormat="1" r="45" s="39" spans="1:20" x14ac:dyDescent="0.3">
      <c r="B45" s="364"/>
      <c r="C45" s="366" t="s">
        <v>99</v>
      </c>
      <c r="D45" s="367"/>
      <c r="E45" s="103" t="n">
        <f ref="E45:T45" si="23" t="shared">E44+E43+E40+E39+E36</f>
        <v>385.0</v>
      </c>
      <c r="F45" s="104" t="n">
        <f si="23" t="shared"/>
        <v>48.0</v>
      </c>
      <c r="G45" s="104" t="n">
        <f si="23" t="shared"/>
        <v>35.0</v>
      </c>
      <c r="H45" s="104" t="n">
        <f si="23" t="shared"/>
        <v>58.0</v>
      </c>
      <c r="I45" s="104" t="n">
        <f si="23" t="shared"/>
        <v>48.0</v>
      </c>
      <c r="J45" s="104" t="n">
        <f si="23" t="shared"/>
        <v>10.0</v>
      </c>
      <c r="K45" s="104" t="n">
        <f si="23" t="shared"/>
        <v>526.0</v>
      </c>
      <c r="L45" s="104" t="n">
        <f si="23" t="shared"/>
        <v>42.0</v>
      </c>
      <c r="M45" s="105" t="n">
        <f si="23" t="shared"/>
        <v>56.0</v>
      </c>
      <c r="N45" s="103" t="n">
        <f si="23" t="shared"/>
        <v>598.0</v>
      </c>
      <c r="O45" s="104" t="n">
        <f si="23" t="shared"/>
        <v>79.0</v>
      </c>
      <c r="P45" s="104" t="n">
        <f si="23" t="shared"/>
        <v>51.0</v>
      </c>
      <c r="Q45" s="104" t="n">
        <f si="23" t="shared"/>
        <v>84.0</v>
      </c>
      <c r="R45" s="104" t="n">
        <f si="23" t="shared"/>
        <v>812.0</v>
      </c>
      <c r="S45" s="104" t="n">
        <f si="23" t="shared"/>
        <v>59.0</v>
      </c>
      <c r="T45" s="105" t="n">
        <f si="23" t="shared"/>
        <v>84.0</v>
      </c>
    </row>
    <row customFormat="1" ht="15" r="46" s="39" spans="1:20" thickBot="1" x14ac:dyDescent="0.35">
      <c r="B46" s="365"/>
      <c r="C46" s="347" t="s">
        <v>100</v>
      </c>
      <c r="D46" s="348"/>
      <c r="E46" s="269" t="n">
        <f>IF(ISERROR(E45/($E45+$F45+$G45+$H45)),0,(E45/($E45+$F45+$G45+$H45)))</f>
        <v>0.7319391634980988</v>
      </c>
      <c r="F46" s="271" t="n">
        <f ref="F46:G46" si="24" t="shared">IF(ISERROR(F45/($E45+$F45+$G45+$H45)),0,(F45/($E45+$F45+$G45+$H45)))</f>
        <v>0.09125475285171103</v>
      </c>
      <c r="G46" s="271" t="n">
        <f si="24" t="shared"/>
        <v>0.06653992395437262</v>
      </c>
      <c r="H46" s="270" t="n">
        <f>IF(1-E46-F46-G46=1,IF(H45=0,0,1),1-E46-F46-G46)</f>
        <v>0.1102661596958175</v>
      </c>
      <c r="I46" s="271" t="n">
        <f>IF(ISERROR(I45/H45),0,(I45/H45))</f>
        <v>0.8275862068965517</v>
      </c>
      <c r="J46" s="271" t="n">
        <f>IF(1-I46,IF(J45=0,0,1),1-I46)</f>
        <v>1.0</v>
      </c>
      <c r="K46" s="271"/>
      <c r="L46" s="271" t="n">
        <f>IF(ISERROR(L45/K45),0,(L45/K45))</f>
        <v>0.07984790874524715</v>
      </c>
      <c r="M46" s="272" t="n">
        <f>IF(ISERROR(M45/K45),0,(M45/K45))</f>
        <v>0.10646387832699619</v>
      </c>
      <c r="N46" s="269" t="n">
        <f>IF(ISERROR(N45/R45),0,(N45/R45))</f>
        <v>0.7364532019704434</v>
      </c>
      <c r="O46" s="271" t="n">
        <f>IF(ISERROR(O45/R45),0,(O45/R45))</f>
        <v>0.09729064039408868</v>
      </c>
      <c r="P46" s="271" t="n">
        <f>IF(ISERROR(P45/R45),0,(P45/R45))</f>
        <v>0.06280788177339902</v>
      </c>
      <c r="Q46" s="271" t="n">
        <f>IF(1-N46-O46-P46=1,IF(Q45=0,0,1),1-N46-O46-P46)</f>
        <v>0.1034482758620689</v>
      </c>
      <c r="R46" s="271"/>
      <c r="S46" s="271" t="n">
        <f>IF(ISERROR(S45/R45),0,(S45/R45))</f>
        <v>0.07266009852216748</v>
      </c>
      <c r="T46" s="273" t="n">
        <f>IF(ISERROR(T45/R45),0,(T45/R45))</f>
        <v>0.10344827586206896</v>
      </c>
    </row>
    <row r="47" spans="1:20" x14ac:dyDescent="0.3">
      <c r="A47" s="39" t="s">
        <v>150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</sheetData>
  <sheetProtection autoFilter="0" deleteColumns="0" deleteRows="0" formatCells="0" formatColumns="0" formatRows="0" insertColumns="0" insertHyperlinks="0" insertRows="0" pivotTables="0" sort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bottom="0.31496062992125984" footer="0.23622047244094491" header="0" left="0.19685039370078741" right="0.19685039370078741" top="0.31496062992125984"/>
  <pageSetup orientation="landscape" paperSize="9" r:id="rId1" scale="63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U37"/>
  <sheetViews>
    <sheetView workbookViewId="0" zoomScaleNormal="100" tabSelected="false">
      <selection activeCell="E8" sqref="E8"/>
    </sheetView>
  </sheetViews>
  <sheetFormatPr defaultRowHeight="14.4" x14ac:dyDescent="0.3"/>
  <cols>
    <col min="1" max="1" customWidth="true" width="4.6640625" collapsed="false"/>
    <col min="2" max="2" customWidth="true" width="5.5546875" collapsed="false"/>
    <col min="3" max="3" customWidth="true" width="25.44140625" collapsed="false"/>
    <col min="4" max="4" customWidth="true" width="23.44140625" collapsed="false"/>
    <col min="5" max="5" customWidth="true" width="7.6640625" collapsed="false"/>
    <col min="6" max="6" customWidth="true" width="7.33203125" collapsed="false"/>
    <col min="7" max="7" customWidth="true" width="11.6640625" collapsed="false"/>
    <col min="8" max="8" customWidth="true" width="6.88671875" collapsed="false"/>
    <col min="9" max="10" customWidth="true" width="10.88671875" collapsed="false"/>
    <col min="11" max="11" customWidth="true" width="6.109375" collapsed="false"/>
    <col min="12" max="13" customWidth="true" width="16.88671875" collapsed="false"/>
    <col min="14" max="14" customWidth="true" width="7.6640625" collapsed="false"/>
    <col min="15" max="15" customWidth="true" width="8.109375" collapsed="false"/>
    <col min="16" max="16" customWidth="true" width="11.6640625" collapsed="false"/>
    <col min="17" max="17" customWidth="true" width="7.88671875" collapsed="false"/>
    <col min="18" max="18" customWidth="true" width="6.5546875" collapsed="false"/>
    <col min="19" max="19" customWidth="true" width="15.88671875" collapsed="false"/>
    <col min="20" max="20" customWidth="true" width="16.0" collapsed="false"/>
  </cols>
  <sheetData>
    <row customFormat="1" ht="15" r="1" s="1" spans="1:20" thickBot="1" x14ac:dyDescent="0.35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customFormat="1" customHeight="1" ht="27" r="2" s="39" spans="1:20" thickBot="1" x14ac:dyDescent="0.35">
      <c r="B2" s="320" t="s">
        <v>143</v>
      </c>
      <c r="C2" s="321"/>
      <c r="D2" s="321"/>
      <c r="E2" s="321"/>
      <c r="F2" s="321"/>
      <c r="G2" s="321"/>
      <c r="H2" s="321"/>
      <c r="I2" s="321"/>
      <c r="J2" s="25"/>
      <c r="K2" s="25"/>
      <c r="L2" s="25" t="s">
        <v>148</v>
      </c>
      <c r="M2" s="25"/>
      <c r="N2" s="25"/>
      <c r="O2" s="25"/>
      <c r="P2" s="303"/>
      <c r="Q2" s="40"/>
      <c r="R2" s="25" t="s">
        <v>105</v>
      </c>
      <c r="S2" s="25"/>
      <c r="T2" s="26" t="s">
        <v>149</v>
      </c>
    </row>
    <row customFormat="1" ht="15" r="3" s="39" spans="1:20" thickBot="1" x14ac:dyDescent="0.35"/>
    <row customFormat="1" customHeight="1" ht="15" r="4" s="39" spans="1:20" thickBot="1" x14ac:dyDescent="0.35">
      <c r="B4" s="349" t="s">
        <v>0</v>
      </c>
      <c r="C4" s="349" t="s">
        <v>97</v>
      </c>
      <c r="D4" s="349" t="s">
        <v>98</v>
      </c>
      <c r="E4" s="327" t="s">
        <v>118</v>
      </c>
      <c r="F4" s="327"/>
      <c r="G4" s="327"/>
      <c r="H4" s="327"/>
      <c r="I4" s="327"/>
      <c r="J4" s="327"/>
      <c r="K4" s="327"/>
      <c r="L4" s="327"/>
      <c r="M4" s="327"/>
      <c r="N4" s="328" t="s">
        <v>119</v>
      </c>
      <c r="O4" s="327"/>
      <c r="P4" s="327"/>
      <c r="Q4" s="327"/>
      <c r="R4" s="327"/>
      <c r="S4" s="327"/>
      <c r="T4" s="327"/>
    </row>
    <row customFormat="1" customHeight="1" ht="15" r="5" s="39" spans="1:20" x14ac:dyDescent="0.3">
      <c r="B5" s="350"/>
      <c r="C5" s="350"/>
      <c r="D5" s="350"/>
      <c r="E5" s="329" t="s">
        <v>1</v>
      </c>
      <c r="F5" s="330" t="s">
        <v>2</v>
      </c>
      <c r="G5" s="318" t="s">
        <v>134</v>
      </c>
      <c r="H5" s="330" t="s">
        <v>3</v>
      </c>
      <c r="I5" s="322" t="s">
        <v>6</v>
      </c>
      <c r="J5" s="323"/>
      <c r="K5" s="352" t="s">
        <v>147</v>
      </c>
      <c r="L5" s="332" t="s">
        <v>6</v>
      </c>
      <c r="M5" s="333"/>
      <c r="N5" s="334" t="s">
        <v>1</v>
      </c>
      <c r="O5" s="330" t="s">
        <v>2</v>
      </c>
      <c r="P5" s="318" t="s">
        <v>134</v>
      </c>
      <c r="Q5" s="330" t="s">
        <v>3</v>
      </c>
      <c r="R5" s="352" t="s">
        <v>122</v>
      </c>
      <c r="S5" s="332" t="s">
        <v>6</v>
      </c>
      <c r="T5" s="333"/>
    </row>
    <row customFormat="1" customHeight="1" ht="96" r="6" s="110" spans="1:20" thickBot="1" x14ac:dyDescent="0.3">
      <c r="A6" s="174"/>
      <c r="B6" s="350"/>
      <c r="C6" s="350"/>
      <c r="D6" s="350"/>
      <c r="E6" s="329"/>
      <c r="F6" s="330"/>
      <c r="G6" s="319"/>
      <c r="H6" s="330"/>
      <c r="I6" s="305" t="s">
        <v>4</v>
      </c>
      <c r="J6" s="306" t="s">
        <v>5</v>
      </c>
      <c r="K6" s="353"/>
      <c r="L6" s="29" t="s">
        <v>7</v>
      </c>
      <c r="M6" s="30" t="s">
        <v>8</v>
      </c>
      <c r="N6" s="334"/>
      <c r="O6" s="330"/>
      <c r="P6" s="319"/>
      <c r="Q6" s="330"/>
      <c r="R6" s="353"/>
      <c r="S6" s="29" t="s">
        <v>127</v>
      </c>
      <c r="T6" s="30" t="s">
        <v>128</v>
      </c>
    </row>
    <row customFormat="1" customHeight="1" ht="15" r="7" s="110" spans="1:20" thickBot="1" x14ac:dyDescent="0.3">
      <c r="B7" s="351"/>
      <c r="C7" s="351"/>
      <c r="D7" s="351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14">
        <v>9</v>
      </c>
      <c r="N7" s="315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14">
        <v>16</v>
      </c>
    </row>
    <row customFormat="1" ht="15" r="8" s="39" spans="1:20" thickBot="1" x14ac:dyDescent="0.35">
      <c r="A8" s="13" t="s">
        <v>150</v>
      </c>
      <c r="B8" s="368" t="s">
        <v>24</v>
      </c>
      <c r="C8" s="307" t="s">
        <v>25</v>
      </c>
      <c r="D8" s="42" t="s">
        <v>25</v>
      </c>
      <c r="E8" s="43" t="n">
        <v>4.0</v>
      </c>
      <c r="F8" s="44" t="n">
        <v>0.0</v>
      </c>
      <c r="G8" s="44" t="n">
        <v>1.0</v>
      </c>
      <c r="H8" s="44" t="n">
        <v>0.0</v>
      </c>
      <c r="I8" s="44" t="n">
        <v>0.0</v>
      </c>
      <c r="J8" s="45" t="n">
        <v>0.0</v>
      </c>
      <c r="K8" s="46" t="n">
        <v>5.0</v>
      </c>
      <c r="L8" s="47" t="n">
        <v>0.0</v>
      </c>
      <c r="M8" s="48" t="n">
        <v>0.0</v>
      </c>
      <c r="N8" s="49" t="n">
        <v>5.0</v>
      </c>
      <c r="O8" s="50" t="n">
        <v>0.0</v>
      </c>
      <c r="P8" s="50" t="n">
        <v>2.0</v>
      </c>
      <c r="Q8" s="50" t="n">
        <v>0.0</v>
      </c>
      <c r="R8" s="51" t="n">
        <v>7.0</v>
      </c>
      <c r="S8" s="50" t="n">
        <v>0.0</v>
      </c>
      <c r="T8" s="52" t="n">
        <v>0.0</v>
      </c>
    </row>
    <row customFormat="1" ht="15" r="9" s="39" spans="1:20" thickBot="1" x14ac:dyDescent="0.35">
      <c r="A9" s="13" t="s">
        <v>150</v>
      </c>
      <c r="B9" s="364"/>
      <c r="C9" s="175" t="s">
        <v>26</v>
      </c>
      <c r="D9" s="92" t="s">
        <v>26</v>
      </c>
      <c r="E9" s="43" t="n">
        <v>2.0</v>
      </c>
      <c r="F9" s="44" t="n">
        <v>0.0</v>
      </c>
      <c r="G9" s="44" t="n">
        <v>0.0</v>
      </c>
      <c r="H9" s="44" t="n">
        <v>0.0</v>
      </c>
      <c r="I9" s="44" t="n">
        <v>0.0</v>
      </c>
      <c r="J9" s="45" t="n">
        <v>0.0</v>
      </c>
      <c r="K9" s="87" t="n">
        <v>2.0</v>
      </c>
      <c r="L9" s="47" t="n">
        <v>0.0</v>
      </c>
      <c r="M9" s="48" t="n">
        <v>0.0</v>
      </c>
      <c r="N9" s="49" t="n">
        <v>2.0</v>
      </c>
      <c r="O9" s="50" t="n">
        <v>0.0</v>
      </c>
      <c r="P9" s="50" t="n">
        <v>0.0</v>
      </c>
      <c r="Q9" s="50" t="n">
        <v>0.0</v>
      </c>
      <c r="R9" s="83" t="n">
        <v>2.0</v>
      </c>
      <c r="S9" s="50" t="n">
        <v>0.0</v>
      </c>
      <c r="T9" s="52" t="n">
        <v>0.0</v>
      </c>
    </row>
    <row customFormat="1" r="10" s="39" spans="1:20" x14ac:dyDescent="0.3">
      <c r="A10" s="13" t="s">
        <v>150</v>
      </c>
      <c r="B10" s="364"/>
      <c r="C10" s="369" t="s">
        <v>27</v>
      </c>
      <c r="D10" s="88" t="s">
        <v>27</v>
      </c>
      <c r="E10" s="54" t="n">
        <v>9.0</v>
      </c>
      <c r="F10" s="55" t="n">
        <v>0.0</v>
      </c>
      <c r="G10" s="55" t="n">
        <v>4.0</v>
      </c>
      <c r="H10" s="55" t="n">
        <v>0.0</v>
      </c>
      <c r="I10" s="55" t="n">
        <v>0.0</v>
      </c>
      <c r="J10" s="56" t="n">
        <v>0.0</v>
      </c>
      <c r="K10" s="57" t="n">
        <v>13.0</v>
      </c>
      <c r="L10" s="58" t="n">
        <v>0.0</v>
      </c>
      <c r="M10" s="59" t="n">
        <v>0.0</v>
      </c>
      <c r="N10" s="60" t="n">
        <v>13.0</v>
      </c>
      <c r="O10" s="61" t="n">
        <v>0.0</v>
      </c>
      <c r="P10" s="61" t="n">
        <v>6.0</v>
      </c>
      <c r="Q10" s="61" t="n">
        <v>0.0</v>
      </c>
      <c r="R10" s="70" t="n">
        <v>19.0</v>
      </c>
      <c r="S10" s="61" t="n">
        <v>0.0</v>
      </c>
      <c r="T10" s="62" t="n">
        <v>0.0</v>
      </c>
    </row>
    <row customFormat="1" r="11" s="39" spans="1:20" x14ac:dyDescent="0.3">
      <c r="A11" s="13" t="s">
        <v>150</v>
      </c>
      <c r="B11" s="364"/>
      <c r="C11" s="340"/>
      <c r="D11" s="63" t="s">
        <v>72</v>
      </c>
      <c r="E11" s="64" t="n">
        <v>1.0</v>
      </c>
      <c r="F11" s="65" t="n">
        <v>1.0</v>
      </c>
      <c r="G11" s="65" t="n">
        <v>0.0</v>
      </c>
      <c r="H11" s="65" t="n">
        <v>0.0</v>
      </c>
      <c r="I11" s="65" t="n">
        <v>0.0</v>
      </c>
      <c r="J11" s="66" t="n">
        <v>0.0</v>
      </c>
      <c r="K11" s="65" t="n">
        <v>2.0</v>
      </c>
      <c r="L11" s="67" t="n">
        <v>0.0</v>
      </c>
      <c r="M11" s="68" t="n">
        <v>0.0</v>
      </c>
      <c r="N11" s="69" t="n">
        <v>1.0</v>
      </c>
      <c r="O11" s="70" t="n">
        <v>1.0</v>
      </c>
      <c r="P11" s="70" t="n">
        <v>0.0</v>
      </c>
      <c r="Q11" s="70" t="n">
        <v>0.0</v>
      </c>
      <c r="R11" s="61" t="n">
        <v>2.0</v>
      </c>
      <c r="S11" s="70" t="n">
        <v>0.0</v>
      </c>
      <c r="T11" s="71" t="n">
        <v>0.0</v>
      </c>
    </row>
    <row customFormat="1" ht="15" r="12" s="39" spans="1:20" thickBot="1" x14ac:dyDescent="0.35">
      <c r="A12" s="72"/>
      <c r="B12" s="364"/>
      <c r="C12" s="341"/>
      <c r="D12" s="73" t="s">
        <v>13</v>
      </c>
      <c r="E12" s="74" t="n">
        <f ref="E12:T12" si="0" t="shared">SUM(E10:E11)</f>
        <v>10.0</v>
      </c>
      <c r="F12" s="75" t="n">
        <f si="0" t="shared"/>
        <v>1.0</v>
      </c>
      <c r="G12" s="75" t="n">
        <f ref="G12" si="1" t="shared">SUM(G10:G11)</f>
        <v>4.0</v>
      </c>
      <c r="H12" s="75" t="n">
        <f si="0" t="shared"/>
        <v>0.0</v>
      </c>
      <c r="I12" s="75" t="n">
        <f si="0" t="shared"/>
        <v>0.0</v>
      </c>
      <c r="J12" s="77" t="n">
        <f si="0" t="shared"/>
        <v>0.0</v>
      </c>
      <c r="K12" s="78" t="n">
        <f si="0" t="shared"/>
        <v>15.0</v>
      </c>
      <c r="L12" s="79" t="n">
        <f si="0" t="shared"/>
        <v>0.0</v>
      </c>
      <c r="M12" s="80" t="n">
        <f si="0" t="shared"/>
        <v>0.0</v>
      </c>
      <c r="N12" s="81" t="n">
        <f si="0" t="shared"/>
        <v>14.0</v>
      </c>
      <c r="O12" s="82" t="n">
        <f si="0" t="shared"/>
        <v>1.0</v>
      </c>
      <c r="P12" s="82" t="n">
        <f ref="P12" si="2" t="shared">SUM(P10:P11)</f>
        <v>6.0</v>
      </c>
      <c r="Q12" s="82" t="n">
        <f si="0" t="shared"/>
        <v>0.0</v>
      </c>
      <c r="R12" s="51" t="n">
        <f si="0" t="shared"/>
        <v>21.0</v>
      </c>
      <c r="S12" s="82" t="n">
        <f si="0" t="shared"/>
        <v>0.0</v>
      </c>
      <c r="T12" s="84" t="n">
        <f si="0" t="shared"/>
        <v>0.0</v>
      </c>
    </row>
    <row customFormat="1" r="13" s="39" spans="1:20" x14ac:dyDescent="0.3">
      <c r="A13" s="13" t="s">
        <v>150</v>
      </c>
      <c r="B13" s="364"/>
      <c r="C13" s="342" t="s">
        <v>28</v>
      </c>
      <c r="D13" s="176" t="s">
        <v>28</v>
      </c>
      <c r="E13" s="54" t="n">
        <v>3.0</v>
      </c>
      <c r="F13" s="55" t="n">
        <v>1.0</v>
      </c>
      <c r="G13" s="55" t="n">
        <v>0.0</v>
      </c>
      <c r="H13" s="55" t="n">
        <v>0.0</v>
      </c>
      <c r="I13" s="55" t="n">
        <v>0.0</v>
      </c>
      <c r="J13" s="56" t="n">
        <v>0.0</v>
      </c>
      <c r="K13" s="57" t="n">
        <v>4.0</v>
      </c>
      <c r="L13" s="58" t="n">
        <v>0.0</v>
      </c>
      <c r="M13" s="59" t="n">
        <v>0.0</v>
      </c>
      <c r="N13" s="60" t="n">
        <v>4.0</v>
      </c>
      <c r="O13" s="61" t="n">
        <v>1.0</v>
      </c>
      <c r="P13" s="61" t="n">
        <v>0.0</v>
      </c>
      <c r="Q13" s="61" t="n">
        <v>0.0</v>
      </c>
      <c r="R13" s="61" t="n">
        <v>5.0</v>
      </c>
      <c r="S13" s="61" t="n">
        <v>0.0</v>
      </c>
      <c r="T13" s="62" t="n">
        <v>0.0</v>
      </c>
    </row>
    <row customFormat="1" r="14" s="39" spans="1:20" x14ac:dyDescent="0.3">
      <c r="A14" s="13" t="s">
        <v>150</v>
      </c>
      <c r="B14" s="364"/>
      <c r="C14" s="343"/>
      <c r="D14" s="63" t="s">
        <v>73</v>
      </c>
      <c r="E14" s="64" t="n">
        <v>2.0</v>
      </c>
      <c r="F14" s="65" t="n">
        <v>1.0</v>
      </c>
      <c r="G14" s="65" t="n">
        <v>0.0</v>
      </c>
      <c r="H14" s="65" t="n">
        <v>0.0</v>
      </c>
      <c r="I14" s="65" t="n">
        <v>0.0</v>
      </c>
      <c r="J14" s="66" t="n">
        <v>0.0</v>
      </c>
      <c r="K14" s="65" t="n">
        <v>3.0</v>
      </c>
      <c r="L14" s="67" t="n">
        <v>0.0</v>
      </c>
      <c r="M14" s="68" t="n">
        <v>0.0</v>
      </c>
      <c r="N14" s="69" t="n">
        <v>3.0</v>
      </c>
      <c r="O14" s="70" t="n">
        <v>1.0</v>
      </c>
      <c r="P14" s="70" t="n">
        <v>0.0</v>
      </c>
      <c r="Q14" s="70" t="n">
        <v>0.0</v>
      </c>
      <c r="R14" s="61" t="n">
        <v>4.0</v>
      </c>
      <c r="S14" s="70" t="n">
        <v>0.0</v>
      </c>
      <c r="T14" s="71" t="n">
        <v>0.0</v>
      </c>
    </row>
    <row customFormat="1" ht="15" r="15" s="39" spans="1:20" thickBot="1" x14ac:dyDescent="0.35">
      <c r="A15" s="72"/>
      <c r="B15" s="364"/>
      <c r="C15" s="343"/>
      <c r="D15" s="93" t="s">
        <v>13</v>
      </c>
      <c r="E15" s="94" t="n">
        <f ref="E15:T15" si="3" t="shared">SUM(E13:E14)</f>
        <v>5.0</v>
      </c>
      <c r="F15" s="95" t="n">
        <f si="3" t="shared"/>
        <v>2.0</v>
      </c>
      <c r="G15" s="95" t="n">
        <f ref="G15" si="4" t="shared">SUM(G13:G14)</f>
        <v>0.0</v>
      </c>
      <c r="H15" s="95" t="n">
        <f si="3" t="shared"/>
        <v>0.0</v>
      </c>
      <c r="I15" s="95" t="n">
        <f si="3" t="shared"/>
        <v>0.0</v>
      </c>
      <c r="J15" s="96" t="n">
        <f si="3" t="shared"/>
        <v>0.0</v>
      </c>
      <c r="K15" s="75" t="n">
        <f si="3" t="shared"/>
        <v>7.0</v>
      </c>
      <c r="L15" s="97" t="n">
        <f si="3" t="shared"/>
        <v>0.0</v>
      </c>
      <c r="M15" s="98" t="n">
        <f si="3" t="shared"/>
        <v>0.0</v>
      </c>
      <c r="N15" s="99" t="n">
        <f si="3" t="shared"/>
        <v>7.0</v>
      </c>
      <c r="O15" s="100" t="n">
        <f si="3" t="shared"/>
        <v>2.0</v>
      </c>
      <c r="P15" s="100" t="n">
        <f ref="P15" si="5" t="shared">SUM(P13:P14)</f>
        <v>0.0</v>
      </c>
      <c r="Q15" s="100" t="n">
        <f si="3" t="shared"/>
        <v>0.0</v>
      </c>
      <c r="R15" s="101" t="n">
        <f si="3" t="shared"/>
        <v>9.0</v>
      </c>
      <c r="S15" s="100" t="n">
        <f si="3" t="shared"/>
        <v>0.0</v>
      </c>
      <c r="T15" s="177" t="n">
        <f si="3" t="shared"/>
        <v>0.0</v>
      </c>
    </row>
    <row customFormat="1" ht="15" r="16" s="39" spans="1:20" thickBot="1" x14ac:dyDescent="0.35">
      <c r="A16" s="13" t="s">
        <v>150</v>
      </c>
      <c r="B16" s="364"/>
      <c r="C16" s="178" t="s">
        <v>29</v>
      </c>
      <c r="D16" s="179" t="s">
        <v>29</v>
      </c>
      <c r="E16" s="180" t="n">
        <v>1.0</v>
      </c>
      <c r="F16" s="181" t="n">
        <v>0.0</v>
      </c>
      <c r="G16" s="181" t="n">
        <v>0.0</v>
      </c>
      <c r="H16" s="181" t="n">
        <v>0.0</v>
      </c>
      <c r="I16" s="181" t="n">
        <v>0.0</v>
      </c>
      <c r="J16" s="181" t="n">
        <v>0.0</v>
      </c>
      <c r="K16" s="181" t="n">
        <v>1.0</v>
      </c>
      <c r="L16" s="181" t="n">
        <v>0.0</v>
      </c>
      <c r="M16" s="182" t="n">
        <v>0.0</v>
      </c>
      <c r="N16" s="180" t="n">
        <v>2.0</v>
      </c>
      <c r="O16" s="181" t="n">
        <v>0.0</v>
      </c>
      <c r="P16" s="181" t="n">
        <v>0.0</v>
      </c>
      <c r="Q16" s="181" t="n">
        <v>0.0</v>
      </c>
      <c r="R16" s="181" t="n">
        <v>2.0</v>
      </c>
      <c r="S16" s="181" t="n">
        <v>0.0</v>
      </c>
      <c r="T16" s="182" t="n">
        <v>0.0</v>
      </c>
    </row>
    <row customFormat="1" customHeight="1" ht="16.5" r="17" s="39" spans="1:20" x14ac:dyDescent="0.3">
      <c r="B17" s="364"/>
      <c r="C17" s="370" t="s">
        <v>99</v>
      </c>
      <c r="D17" s="371"/>
      <c r="E17" s="103" t="n">
        <f ref="E17:T17" si="6" t="shared">E16+E15+E12+E9+E8</f>
        <v>22.0</v>
      </c>
      <c r="F17" s="104" t="n">
        <f si="6" t="shared"/>
        <v>3.0</v>
      </c>
      <c r="G17" s="104" t="n">
        <f ref="G17" si="7" t="shared">G16+G15+G12+G9+G8</f>
        <v>5.0</v>
      </c>
      <c r="H17" s="104" t="n">
        <f si="6" t="shared"/>
        <v>0.0</v>
      </c>
      <c r="I17" s="104" t="n">
        <f si="6" t="shared"/>
        <v>0.0</v>
      </c>
      <c r="J17" s="104" t="n">
        <f si="6" t="shared"/>
        <v>0.0</v>
      </c>
      <c r="K17" s="104" t="n">
        <f si="6" t="shared"/>
        <v>30.0</v>
      </c>
      <c r="L17" s="104" t="n">
        <f si="6" t="shared"/>
        <v>0.0</v>
      </c>
      <c r="M17" s="105" t="n">
        <f si="6" t="shared"/>
        <v>0.0</v>
      </c>
      <c r="N17" s="103" t="n">
        <f si="6" t="shared"/>
        <v>30.0</v>
      </c>
      <c r="O17" s="104" t="n">
        <f si="6" t="shared"/>
        <v>3.0</v>
      </c>
      <c r="P17" s="104" t="n">
        <f ref="P17" si="8" t="shared">P16+P15+P12+P9+P8</f>
        <v>8.0</v>
      </c>
      <c r="Q17" s="104" t="n">
        <f si="6" t="shared"/>
        <v>0.0</v>
      </c>
      <c r="R17" s="104" t="n">
        <f si="6" t="shared"/>
        <v>41.0</v>
      </c>
      <c r="S17" s="104" t="n">
        <f si="6" t="shared"/>
        <v>0.0</v>
      </c>
      <c r="T17" s="105" t="n">
        <f si="6" t="shared"/>
        <v>0.0</v>
      </c>
    </row>
    <row customFormat="1" ht="15" r="18" s="39" spans="1:20" thickBot="1" x14ac:dyDescent="0.35">
      <c r="B18" s="365"/>
      <c r="C18" s="359" t="s">
        <v>100</v>
      </c>
      <c r="D18" s="372"/>
      <c r="E18" s="269" t="n">
        <f>IF(ISERROR(E17/($E17+$F17+$G17+$H17)),0,(E17/($E17+$F17+$G17+$H17)))</f>
        <v>0.7333333333333333</v>
      </c>
      <c r="F18" s="271" t="n">
        <f ref="F18:G18" si="9" t="shared">IF(ISERROR(F17/($E17+$F17+$G17+$H17)),0,(F17/($E17+$F17+$G17+$H17)))</f>
        <v>0.1</v>
      </c>
      <c r="G18" s="271" t="n">
        <f si="9" t="shared"/>
        <v>0.16666666666666666</v>
      </c>
      <c r="H18" s="270" t="n">
        <f>IF(1-E18-F18-G18=1,IF(H17=0,0,1),1-E18-F18-G18)</f>
        <v>5.551115123125783E-17</v>
      </c>
      <c r="I18" s="271" t="n">
        <f>IF(ISERROR(I17/H17),0,(I17/H17))</f>
        <v>0.0</v>
      </c>
      <c r="J18" s="271" t="n">
        <f>IF(1-I18=1,IF(J17=0,0,1),1-I18)</f>
        <v>0.0</v>
      </c>
      <c r="K18" s="271"/>
      <c r="L18" s="271" t="n">
        <f>IF(ISERROR(L17/K17),0,L17/K17)</f>
        <v>0.0</v>
      </c>
      <c r="M18" s="272" t="n">
        <f>IF(ISERROR(M17/K17),0,M17/K17)</f>
        <v>0.0</v>
      </c>
      <c r="N18" s="269" t="n">
        <f>IF(ISERROR(N17/R17),0,N17/R17)</f>
        <v>0.7317073170731707</v>
      </c>
      <c r="O18" s="271" t="n">
        <f>IF(ISERROR(O17/R17),0,O17/R17)</f>
        <v>0.07317073170731707</v>
      </c>
      <c r="P18" s="271" t="n">
        <f>IF(ISERROR(P17/R17),0,P17/R17)</f>
        <v>0.1951219512195122</v>
      </c>
      <c r="Q18" s="271" t="n">
        <f>IF(1-N18-O18-P18=1,IF(Q17=0,0,1),1-N18-O18-P18)</f>
        <v>0.0</v>
      </c>
      <c r="R18" s="271"/>
      <c r="S18" s="271" t="n">
        <f>IF(ISERROR(S17/R17),0,(S17/R17))</f>
        <v>0.0</v>
      </c>
      <c r="T18" s="273" t="n">
        <f>IF(ISERROR(T17/R17),0,T17/R17)</f>
        <v>0.0</v>
      </c>
    </row>
    <row customFormat="1" ht="15" r="19" s="39" spans="1:20" thickBot="1" x14ac:dyDescent="0.35">
      <c r="A19" s="39" t="s">
        <v>150</v>
      </c>
    </row>
    <row customFormat="1" customHeight="1" ht="24" r="20" s="39" spans="1:20" thickBot="1" x14ac:dyDescent="0.35">
      <c r="B20" s="320" t="s">
        <v>145</v>
      </c>
      <c r="C20" s="321"/>
      <c r="D20" s="321"/>
      <c r="E20" s="321"/>
      <c r="F20" s="321"/>
      <c r="G20" s="321"/>
      <c r="H20" s="321"/>
      <c r="I20" s="321"/>
      <c r="J20" s="304"/>
      <c r="K20" s="304"/>
      <c r="L20" s="304" t="s">
        <v>148</v>
      </c>
      <c r="M20" s="304"/>
      <c r="N20" s="304"/>
      <c r="O20" s="304"/>
      <c r="P20" s="304"/>
      <c r="Q20" s="40"/>
      <c r="R20" s="304" t="s">
        <v>105</v>
      </c>
      <c r="S20" s="304"/>
      <c r="T20" s="26" t="s">
        <v>149</v>
      </c>
    </row>
    <row customFormat="1" ht="15" r="21" s="39" spans="1:20" thickBot="1" x14ac:dyDescent="0.35"/>
    <row customFormat="1" ht="15" r="22" s="39" spans="1:20" thickBot="1" x14ac:dyDescent="0.35">
      <c r="B22" s="349" t="s">
        <v>0</v>
      </c>
      <c r="C22" s="349" t="s">
        <v>97</v>
      </c>
      <c r="D22" s="349" t="s">
        <v>98</v>
      </c>
      <c r="E22" s="327" t="s">
        <v>120</v>
      </c>
      <c r="F22" s="327"/>
      <c r="G22" s="327"/>
      <c r="H22" s="327"/>
      <c r="I22" s="327"/>
      <c r="J22" s="327"/>
      <c r="K22" s="327"/>
      <c r="L22" s="327"/>
      <c r="M22" s="327"/>
      <c r="N22" s="328" t="s">
        <v>129</v>
      </c>
      <c r="O22" s="327"/>
      <c r="P22" s="327"/>
      <c r="Q22" s="327"/>
      <c r="R22" s="327"/>
      <c r="S22" s="327"/>
      <c r="T22" s="327"/>
    </row>
    <row customFormat="1" customHeight="1" ht="15" r="23" s="39" spans="1:20" x14ac:dyDescent="0.3">
      <c r="B23" s="350"/>
      <c r="C23" s="350"/>
      <c r="D23" s="350"/>
      <c r="E23" s="329" t="s">
        <v>1</v>
      </c>
      <c r="F23" s="330" t="s">
        <v>2</v>
      </c>
      <c r="G23" s="318" t="s">
        <v>134</v>
      </c>
      <c r="H23" s="330" t="s">
        <v>3</v>
      </c>
      <c r="I23" s="322" t="s">
        <v>6</v>
      </c>
      <c r="J23" s="323"/>
      <c r="K23" s="352" t="s">
        <v>123</v>
      </c>
      <c r="L23" s="332" t="s">
        <v>6</v>
      </c>
      <c r="M23" s="333"/>
      <c r="N23" s="334" t="s">
        <v>1</v>
      </c>
      <c r="O23" s="330" t="s">
        <v>2</v>
      </c>
      <c r="P23" s="318" t="s">
        <v>134</v>
      </c>
      <c r="Q23" s="330" t="s">
        <v>3</v>
      </c>
      <c r="R23" s="352" t="s">
        <v>122</v>
      </c>
      <c r="S23" s="332" t="s">
        <v>6</v>
      </c>
      <c r="T23" s="333"/>
    </row>
    <row customFormat="1" ht="91.8" r="24" s="39" spans="1:20" thickBot="1" x14ac:dyDescent="0.35">
      <c r="A24" s="174"/>
      <c r="B24" s="350"/>
      <c r="C24" s="350"/>
      <c r="D24" s="350"/>
      <c r="E24" s="329"/>
      <c r="F24" s="330"/>
      <c r="G24" s="319"/>
      <c r="H24" s="330"/>
      <c r="I24" s="305" t="s">
        <v>4</v>
      </c>
      <c r="J24" s="306" t="s">
        <v>5</v>
      </c>
      <c r="K24" s="353"/>
      <c r="L24" s="29" t="s">
        <v>7</v>
      </c>
      <c r="M24" s="30" t="s">
        <v>8</v>
      </c>
      <c r="N24" s="334"/>
      <c r="O24" s="330"/>
      <c r="P24" s="319"/>
      <c r="Q24" s="330"/>
      <c r="R24" s="353"/>
      <c r="S24" s="29" t="s">
        <v>127</v>
      </c>
      <c r="T24" s="30" t="s">
        <v>128</v>
      </c>
    </row>
    <row customFormat="1" ht="15" r="25" s="39" spans="1:20" thickBot="1" x14ac:dyDescent="0.35">
      <c r="A25" s="110"/>
      <c r="B25" s="351"/>
      <c r="C25" s="351"/>
      <c r="D25" s="351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14">
        <v>9</v>
      </c>
      <c r="N25" s="315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14">
        <v>16</v>
      </c>
    </row>
    <row customFormat="1" ht="15" r="26" s="39" spans="1:20" thickBot="1" x14ac:dyDescent="0.35">
      <c r="A26" s="13" t="s">
        <v>150</v>
      </c>
      <c r="B26" s="368" t="s">
        <v>24</v>
      </c>
      <c r="C26" s="307" t="s">
        <v>25</v>
      </c>
      <c r="D26" s="42" t="s">
        <v>25</v>
      </c>
      <c r="E26" s="43" t="n">
        <v>40.0</v>
      </c>
      <c r="F26" s="44" t="n">
        <v>4.0</v>
      </c>
      <c r="G26" s="44" t="n">
        <v>11.0</v>
      </c>
      <c r="H26" s="44" t="n">
        <v>2.0</v>
      </c>
      <c r="I26" s="44" t="n">
        <v>2.0</v>
      </c>
      <c r="J26" s="45" t="n">
        <v>0.0</v>
      </c>
      <c r="K26" s="46" t="n">
        <v>57.0</v>
      </c>
      <c r="L26" s="47" t="n">
        <v>2.0</v>
      </c>
      <c r="M26" s="48" t="n">
        <v>1.0</v>
      </c>
      <c r="N26" s="49" t="n">
        <v>64.0</v>
      </c>
      <c r="O26" s="50" t="n">
        <v>5.0</v>
      </c>
      <c r="P26" s="50" t="n">
        <v>17.0</v>
      </c>
      <c r="Q26" s="50" t="n">
        <v>3.0</v>
      </c>
      <c r="R26" s="51" t="n">
        <v>89.0</v>
      </c>
      <c r="S26" s="50" t="n">
        <v>3.0</v>
      </c>
      <c r="T26" s="52" t="n">
        <v>1.0</v>
      </c>
    </row>
    <row customFormat="1" ht="15" r="27" s="39" spans="1:20" thickBot="1" x14ac:dyDescent="0.35">
      <c r="A27" s="13" t="s">
        <v>150</v>
      </c>
      <c r="B27" s="364"/>
      <c r="C27" s="175" t="s">
        <v>26</v>
      </c>
      <c r="D27" s="92" t="s">
        <v>26</v>
      </c>
      <c r="E27" s="43" t="n">
        <v>101.0</v>
      </c>
      <c r="F27" s="44" t="n">
        <v>12.0</v>
      </c>
      <c r="G27" s="44" t="n">
        <v>5.0</v>
      </c>
      <c r="H27" s="44" t="n">
        <v>4.0</v>
      </c>
      <c r="I27" s="44" t="n">
        <v>4.0</v>
      </c>
      <c r="J27" s="45" t="n">
        <v>0.0</v>
      </c>
      <c r="K27" s="87" t="n">
        <v>122.0</v>
      </c>
      <c r="L27" s="47" t="n">
        <v>2.0</v>
      </c>
      <c r="M27" s="48" t="n">
        <v>8.0</v>
      </c>
      <c r="N27" s="49" t="n">
        <v>141.0</v>
      </c>
      <c r="O27" s="50" t="n">
        <v>16.0</v>
      </c>
      <c r="P27" s="50" t="n">
        <v>8.0</v>
      </c>
      <c r="Q27" s="50" t="n">
        <v>5.0</v>
      </c>
      <c r="R27" s="83" t="n">
        <v>170.0</v>
      </c>
      <c r="S27" s="50" t="n">
        <v>2.0</v>
      </c>
      <c r="T27" s="52" t="n">
        <v>11.0</v>
      </c>
    </row>
    <row customFormat="1" r="28" s="39" spans="1:20" x14ac:dyDescent="0.3">
      <c r="A28" s="13" t="s">
        <v>150</v>
      </c>
      <c r="B28" s="364"/>
      <c r="C28" s="369" t="s">
        <v>27</v>
      </c>
      <c r="D28" s="88" t="s">
        <v>27</v>
      </c>
      <c r="E28" s="54" t="n">
        <v>96.0</v>
      </c>
      <c r="F28" s="55" t="n">
        <v>16.0</v>
      </c>
      <c r="G28" s="55" t="n">
        <v>17.0</v>
      </c>
      <c r="H28" s="55" t="n">
        <v>17.0</v>
      </c>
      <c r="I28" s="55" t="n">
        <v>15.0</v>
      </c>
      <c r="J28" s="56" t="n">
        <v>2.0</v>
      </c>
      <c r="K28" s="57" t="n">
        <v>146.0</v>
      </c>
      <c r="L28" s="58" t="n">
        <v>15.0</v>
      </c>
      <c r="M28" s="59" t="n">
        <v>4.0</v>
      </c>
      <c r="N28" s="60" t="n">
        <v>125.0</v>
      </c>
      <c r="O28" s="61" t="n">
        <v>19.0</v>
      </c>
      <c r="P28" s="61" t="n">
        <v>25.0</v>
      </c>
      <c r="Q28" s="61" t="n">
        <v>28.0</v>
      </c>
      <c r="R28" s="70" t="n">
        <v>197.0</v>
      </c>
      <c r="S28" s="61" t="n">
        <v>25.0</v>
      </c>
      <c r="T28" s="62" t="n">
        <v>5.0</v>
      </c>
    </row>
    <row customFormat="1" r="29" s="39" spans="1:20" x14ac:dyDescent="0.3">
      <c r="A29" s="13" t="s">
        <v>150</v>
      </c>
      <c r="B29" s="364"/>
      <c r="C29" s="340"/>
      <c r="D29" s="63" t="s">
        <v>72</v>
      </c>
      <c r="E29" s="64" t="n">
        <v>21.0</v>
      </c>
      <c r="F29" s="65" t="n">
        <v>3.0</v>
      </c>
      <c r="G29" s="65" t="n">
        <v>6.0</v>
      </c>
      <c r="H29" s="65" t="n">
        <v>3.0</v>
      </c>
      <c r="I29" s="65" t="n">
        <v>3.0</v>
      </c>
      <c r="J29" s="66" t="n">
        <v>0.0</v>
      </c>
      <c r="K29" s="65" t="n">
        <v>33.0</v>
      </c>
      <c r="L29" s="67" t="n">
        <v>3.0</v>
      </c>
      <c r="M29" s="68" t="n">
        <v>0.0</v>
      </c>
      <c r="N29" s="69" t="n">
        <v>34.0</v>
      </c>
      <c r="O29" s="70" t="n">
        <v>5.0</v>
      </c>
      <c r="P29" s="70" t="n">
        <v>9.0</v>
      </c>
      <c r="Q29" s="70" t="n">
        <v>6.0</v>
      </c>
      <c r="R29" s="61" t="n">
        <v>54.0</v>
      </c>
      <c r="S29" s="70" t="n">
        <v>6.0</v>
      </c>
      <c r="T29" s="71" t="n">
        <v>0.0</v>
      </c>
    </row>
    <row customFormat="1" ht="15" r="30" s="39" spans="1:20" thickBot="1" x14ac:dyDescent="0.35">
      <c r="A30" s="72"/>
      <c r="B30" s="364"/>
      <c r="C30" s="341"/>
      <c r="D30" s="73" t="s">
        <v>13</v>
      </c>
      <c r="E30" s="74" t="n">
        <f ref="E30:T30" si="10" t="shared">SUM(E28:E29)</f>
        <v>117.0</v>
      </c>
      <c r="F30" s="75" t="n">
        <f si="10" t="shared"/>
        <v>19.0</v>
      </c>
      <c r="G30" s="75" t="n">
        <f ref="G30" si="11" t="shared">SUM(G28:G29)</f>
        <v>23.0</v>
      </c>
      <c r="H30" s="75" t="n">
        <f si="10" t="shared"/>
        <v>20.0</v>
      </c>
      <c r="I30" s="75" t="n">
        <f si="10" t="shared"/>
        <v>18.0</v>
      </c>
      <c r="J30" s="77" t="n">
        <f si="10" t="shared"/>
        <v>2.0</v>
      </c>
      <c r="K30" s="78" t="n">
        <f si="10" t="shared"/>
        <v>179.0</v>
      </c>
      <c r="L30" s="79" t="n">
        <f si="10" t="shared"/>
        <v>18.0</v>
      </c>
      <c r="M30" s="80" t="n">
        <f si="10" t="shared"/>
        <v>4.0</v>
      </c>
      <c r="N30" s="81" t="n">
        <f si="10" t="shared"/>
        <v>159.0</v>
      </c>
      <c r="O30" s="82" t="n">
        <f si="10" t="shared"/>
        <v>24.0</v>
      </c>
      <c r="P30" s="82" t="n">
        <f ref="P30" si="12" t="shared">SUM(P28:P29)</f>
        <v>34.0</v>
      </c>
      <c r="Q30" s="82" t="n">
        <f si="10" t="shared"/>
        <v>34.0</v>
      </c>
      <c r="R30" s="51" t="n">
        <f si="10" t="shared"/>
        <v>251.0</v>
      </c>
      <c r="S30" s="82" t="n">
        <f si="10" t="shared"/>
        <v>31.0</v>
      </c>
      <c r="T30" s="84" t="n">
        <f si="10" t="shared"/>
        <v>5.0</v>
      </c>
    </row>
    <row customFormat="1" r="31" s="39" spans="1:20" x14ac:dyDescent="0.3">
      <c r="A31" s="13" t="s">
        <v>150</v>
      </c>
      <c r="B31" s="364"/>
      <c r="C31" s="342" t="s">
        <v>28</v>
      </c>
      <c r="D31" s="176" t="s">
        <v>28</v>
      </c>
      <c r="E31" s="54" t="n">
        <v>93.0</v>
      </c>
      <c r="F31" s="55" t="n">
        <v>6.0</v>
      </c>
      <c r="G31" s="55" t="n">
        <v>14.0</v>
      </c>
      <c r="H31" s="55" t="n">
        <v>12.0</v>
      </c>
      <c r="I31" s="55" t="n">
        <v>11.0</v>
      </c>
      <c r="J31" s="56" t="n">
        <v>1.0</v>
      </c>
      <c r="K31" s="57" t="n">
        <v>125.0</v>
      </c>
      <c r="L31" s="58" t="n">
        <v>8.0</v>
      </c>
      <c r="M31" s="59" t="n">
        <v>8.0</v>
      </c>
      <c r="N31" s="60" t="n">
        <v>131.0</v>
      </c>
      <c r="O31" s="61" t="n">
        <v>8.0</v>
      </c>
      <c r="P31" s="61" t="n">
        <v>18.0</v>
      </c>
      <c r="Q31" s="61" t="n">
        <v>19.0</v>
      </c>
      <c r="R31" s="61" t="n">
        <v>176.0</v>
      </c>
      <c r="S31" s="61" t="n">
        <v>14.0</v>
      </c>
      <c r="T31" s="62" t="n">
        <v>11.0</v>
      </c>
    </row>
    <row customFormat="1" r="32" s="39" spans="1:20" x14ac:dyDescent="0.3">
      <c r="A32" s="13" t="s">
        <v>150</v>
      </c>
      <c r="B32" s="364"/>
      <c r="C32" s="343"/>
      <c r="D32" s="63" t="s">
        <v>73</v>
      </c>
      <c r="E32" s="64" t="n">
        <v>32.0</v>
      </c>
      <c r="F32" s="65" t="n">
        <v>2.0</v>
      </c>
      <c r="G32" s="65" t="n">
        <v>7.0</v>
      </c>
      <c r="H32" s="65" t="n">
        <v>3.0</v>
      </c>
      <c r="I32" s="65" t="n">
        <v>3.0</v>
      </c>
      <c r="J32" s="66" t="n">
        <v>0.0</v>
      </c>
      <c r="K32" s="65" t="n">
        <v>44.0</v>
      </c>
      <c r="L32" s="67" t="n">
        <v>1.0</v>
      </c>
      <c r="M32" s="68" t="n">
        <v>4.0</v>
      </c>
      <c r="N32" s="69" t="n">
        <v>44.0</v>
      </c>
      <c r="O32" s="70" t="n">
        <v>4.0</v>
      </c>
      <c r="P32" s="70" t="n">
        <v>11.0</v>
      </c>
      <c r="Q32" s="70" t="n">
        <v>5.0</v>
      </c>
      <c r="R32" s="61" t="n">
        <v>64.0</v>
      </c>
      <c r="S32" s="70" t="n">
        <v>1.0</v>
      </c>
      <c r="T32" s="71" t="n">
        <v>7.0</v>
      </c>
    </row>
    <row customFormat="1" ht="15" r="33" s="39" spans="1:20" thickBot="1" x14ac:dyDescent="0.35">
      <c r="A33" s="72"/>
      <c r="B33" s="364"/>
      <c r="C33" s="343"/>
      <c r="D33" s="93" t="s">
        <v>13</v>
      </c>
      <c r="E33" s="94" t="n">
        <f ref="E33:T33" si="13" t="shared">SUM(E31:E32)</f>
        <v>125.0</v>
      </c>
      <c r="F33" s="95" t="n">
        <f si="13" t="shared"/>
        <v>8.0</v>
      </c>
      <c r="G33" s="95" t="n">
        <f ref="G33" si="14" t="shared">SUM(G31:G32)</f>
        <v>21.0</v>
      </c>
      <c r="H33" s="95" t="n">
        <f si="13" t="shared"/>
        <v>15.0</v>
      </c>
      <c r="I33" s="95" t="n">
        <f si="13" t="shared"/>
        <v>14.0</v>
      </c>
      <c r="J33" s="96" t="n">
        <f si="13" t="shared"/>
        <v>1.0</v>
      </c>
      <c r="K33" s="75" t="n">
        <f si="13" t="shared"/>
        <v>169.0</v>
      </c>
      <c r="L33" s="97" t="n">
        <f si="13" t="shared"/>
        <v>9.0</v>
      </c>
      <c r="M33" s="98" t="n">
        <f si="13" t="shared"/>
        <v>12.0</v>
      </c>
      <c r="N33" s="99" t="n">
        <f si="13" t="shared"/>
        <v>175.0</v>
      </c>
      <c r="O33" s="100" t="n">
        <f si="13" t="shared"/>
        <v>12.0</v>
      </c>
      <c r="P33" s="100" t="n">
        <f ref="P33" si="15" t="shared">SUM(P31:P32)</f>
        <v>29.0</v>
      </c>
      <c r="Q33" s="100" t="n">
        <f si="13" t="shared"/>
        <v>24.0</v>
      </c>
      <c r="R33" s="101" t="n">
        <f si="13" t="shared"/>
        <v>240.0</v>
      </c>
      <c r="S33" s="100" t="n">
        <f si="13" t="shared"/>
        <v>15.0</v>
      </c>
      <c r="T33" s="177" t="n">
        <f si="13" t="shared"/>
        <v>18.0</v>
      </c>
    </row>
    <row customFormat="1" ht="15" r="34" s="39" spans="1:20" thickBot="1" x14ac:dyDescent="0.35">
      <c r="A34" s="13" t="s">
        <v>150</v>
      </c>
      <c r="B34" s="364"/>
      <c r="C34" s="178" t="s">
        <v>29</v>
      </c>
      <c r="D34" s="179" t="s">
        <v>29</v>
      </c>
      <c r="E34" s="180" t="n">
        <v>36.0</v>
      </c>
      <c r="F34" s="181" t="n">
        <v>9.0</v>
      </c>
      <c r="G34" s="181" t="n">
        <v>4.0</v>
      </c>
      <c r="H34" s="181" t="n">
        <v>2.0</v>
      </c>
      <c r="I34" s="181" t="n">
        <v>2.0</v>
      </c>
      <c r="J34" s="181" t="n">
        <v>0.0</v>
      </c>
      <c r="K34" s="181" t="n">
        <v>51.0</v>
      </c>
      <c r="L34" s="181" t="n">
        <v>3.0</v>
      </c>
      <c r="M34" s="182" t="n">
        <v>3.0</v>
      </c>
      <c r="N34" s="180" t="n">
        <v>51.0</v>
      </c>
      <c r="O34" s="181" t="n">
        <v>11.0</v>
      </c>
      <c r="P34" s="181" t="n">
        <v>6.0</v>
      </c>
      <c r="Q34" s="181" t="n">
        <v>3.0</v>
      </c>
      <c r="R34" s="181" t="n">
        <v>71.0</v>
      </c>
      <c r="S34" s="181" t="n">
        <v>4.0</v>
      </c>
      <c r="T34" s="182" t="n">
        <v>4.0</v>
      </c>
    </row>
    <row customFormat="1" r="35" s="39" spans="1:20" x14ac:dyDescent="0.3">
      <c r="B35" s="364"/>
      <c r="C35" s="370" t="s">
        <v>99</v>
      </c>
      <c r="D35" s="371"/>
      <c r="E35" s="103" t="n">
        <f ref="E35:T35" si="16" t="shared">E34+E33+E30+E27+E26</f>
        <v>419.0</v>
      </c>
      <c r="F35" s="104" t="n">
        <f si="16" t="shared"/>
        <v>52.0</v>
      </c>
      <c r="G35" s="104" t="n">
        <f ref="G35" si="17" t="shared">G34+G33+G30+G27+G26</f>
        <v>64.0</v>
      </c>
      <c r="H35" s="104" t="n">
        <f si="16" t="shared"/>
        <v>43.0</v>
      </c>
      <c r="I35" s="104" t="n">
        <f si="16" t="shared"/>
        <v>40.0</v>
      </c>
      <c r="J35" s="104" t="n">
        <f si="16" t="shared"/>
        <v>3.0</v>
      </c>
      <c r="K35" s="104" t="n">
        <f si="16" t="shared"/>
        <v>578.0</v>
      </c>
      <c r="L35" s="104" t="n">
        <f si="16" t="shared"/>
        <v>34.0</v>
      </c>
      <c r="M35" s="105" t="n">
        <f si="16" t="shared"/>
        <v>28.0</v>
      </c>
      <c r="N35" s="103" t="n">
        <f si="16" t="shared"/>
        <v>590.0</v>
      </c>
      <c r="O35" s="104" t="n">
        <f si="16" t="shared"/>
        <v>68.0</v>
      </c>
      <c r="P35" s="104" t="n">
        <f ref="P35" si="18" t="shared">P34+P33+P30+P27+P26</f>
        <v>94.0</v>
      </c>
      <c r="Q35" s="104" t="n">
        <f si="16" t="shared"/>
        <v>69.0</v>
      </c>
      <c r="R35" s="104" t="n">
        <f si="16" t="shared"/>
        <v>821.0</v>
      </c>
      <c r="S35" s="104" t="n">
        <f si="16" t="shared"/>
        <v>55.0</v>
      </c>
      <c r="T35" s="105" t="n">
        <f si="16" t="shared"/>
        <v>39.0</v>
      </c>
    </row>
    <row customFormat="1" ht="15" r="36" s="39" spans="1:20" thickBot="1" x14ac:dyDescent="0.35">
      <c r="B36" s="365"/>
      <c r="C36" s="359" t="s">
        <v>100</v>
      </c>
      <c r="D36" s="372"/>
      <c r="E36" s="269" t="n">
        <f>IF(ISERROR(E35/($E35+$F35+$G35+$H35)),0,(E35/($E35+$F35+$G35+$H35)))</f>
        <v>0.7249134948096886</v>
      </c>
      <c r="F36" s="271" t="n">
        <f ref="F36:G36" si="19" t="shared">IF(ISERROR(F35/($E35+$F35+$G35+$H35)),0,(F35/($E35+$F35+$G35+$H35)))</f>
        <v>0.08996539792387544</v>
      </c>
      <c r="G36" s="271" t="n">
        <f si="19" t="shared"/>
        <v>0.11072664359861592</v>
      </c>
      <c r="H36" s="270" t="n">
        <f>IF(1-E36-F36-G36=1,IF(H35=0,0,1),1-E36-F36-G36)</f>
        <v>0.07439446366782007</v>
      </c>
      <c r="I36" s="271" t="n">
        <f>IF(ISERROR(I35/H35),0,I35/H35)</f>
        <v>0.9302325581395349</v>
      </c>
      <c r="J36" s="271" t="n">
        <f>IF(1-I36=1,IF(J35=0,0,1),1-I36)</f>
        <v>0.06976744186046513</v>
      </c>
      <c r="K36" s="271"/>
      <c r="L36" s="271" t="n">
        <f>IF(ISERROR(L35/K35),0,L35/K35)</f>
        <v>0.058823529411764705</v>
      </c>
      <c r="M36" s="272" t="n">
        <f>IF(ISERROR(M35/K35),0,M35/K35)</f>
        <v>0.04844290657439446</v>
      </c>
      <c r="N36" s="269" t="n">
        <f>IF(ISERROR(N35/R35),0,N35/R35)</f>
        <v>0.7186358099878197</v>
      </c>
      <c r="O36" s="271" t="n">
        <f>IF(ISERROR(O35/R35),0,O35/R35)</f>
        <v>0.0828258221680877</v>
      </c>
      <c r="P36" s="271" t="n">
        <f>IF(ISERROR(P35/R35),0,P35/R35)</f>
        <v>0.11449451887941535</v>
      </c>
      <c r="Q36" s="271" t="n">
        <f>IF(1-N36-O36-P36=1,IF(Q35=0,0,1),1-N36-O36-P36)</f>
        <v>0.08404384896467722</v>
      </c>
      <c r="R36" s="271"/>
      <c r="S36" s="271" t="n">
        <f>IF(ISERROR(S35/R35),0,S35/R35)</f>
        <v>0.06699147381242387</v>
      </c>
      <c r="T36" s="273" t="n">
        <f>IF(ISERROR(T35/R35),0,T35/R35)</f>
        <v>0.047503045066991476</v>
      </c>
    </row>
    <row r="37" spans="1:20" x14ac:dyDescent="0.3">
      <c r="A37" s="39" t="s">
        <v>150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</sheetData>
  <sheetProtection autoFilter="0" deleteColumns="0" deleteRows="0" formatCells="0" formatColumns="0" formatRows="0" insertColumns="0" insertHyperlinks="0" insertRows="0" pivotTables="0" sort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bottom="0.31496062992125984" footer="0.23622047244094491" header="0" left="0.19685039370078741" right="0.19685039370078741" top="0.31496062992125984"/>
  <pageSetup orientation="landscape" paperSize="9" r:id="rId1" scale="64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U55"/>
  <sheetViews>
    <sheetView workbookViewId="0" zoomScaleNormal="100" tabSelected="false">
      <selection activeCell="E8" sqref="E8"/>
    </sheetView>
  </sheetViews>
  <sheetFormatPr defaultRowHeight="14.4" x14ac:dyDescent="0.3"/>
  <cols>
    <col min="1" max="1" customWidth="true" width="4.6640625" collapsed="false"/>
    <col min="2" max="2" customWidth="true" width="5.5546875" collapsed="false"/>
    <col min="3" max="3" customWidth="true" width="25.44140625" collapsed="false"/>
    <col min="4" max="4" customWidth="true" width="23.44140625" collapsed="false"/>
    <col min="5" max="5" customWidth="true" width="7.6640625" collapsed="false"/>
    <col min="6" max="6" customWidth="true" width="7.33203125" collapsed="false"/>
    <col min="7" max="7" customWidth="true" width="11.6640625" collapsed="false"/>
    <col min="8" max="8" customWidth="true" width="6.88671875" collapsed="false"/>
    <col min="9" max="10" customWidth="true" width="10.88671875" collapsed="false"/>
    <col min="11" max="11" customWidth="true" width="6.109375" collapsed="false"/>
    <col min="12" max="13" customWidth="true" width="16.88671875" collapsed="false"/>
    <col min="14" max="14" customWidth="true" width="7.6640625" collapsed="false"/>
    <col min="15" max="15" customWidth="true" width="8.109375" collapsed="false"/>
    <col min="16" max="16" customWidth="true" width="11.6640625" collapsed="false"/>
    <col min="17" max="17" customWidth="true" width="7.88671875" collapsed="false"/>
    <col min="18" max="18" customWidth="true" width="6.5546875" collapsed="false"/>
    <col min="19" max="19" customWidth="true" width="15.88671875" collapsed="false"/>
    <col min="20" max="20" customWidth="true" width="16.0" collapsed="false"/>
  </cols>
  <sheetData>
    <row ht="15" r="1" spans="1:20" thickBot="1" x14ac:dyDescent="0.35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customFormat="1" customHeight="1" ht="27" r="2" s="39" spans="1:20" thickBot="1" x14ac:dyDescent="0.35">
      <c r="B2" s="320" t="s">
        <v>143</v>
      </c>
      <c r="C2" s="321"/>
      <c r="D2" s="321"/>
      <c r="E2" s="321"/>
      <c r="F2" s="321"/>
      <c r="G2" s="321"/>
      <c r="H2" s="321"/>
      <c r="I2" s="321"/>
      <c r="J2" s="25"/>
      <c r="K2" s="25"/>
      <c r="L2" s="25" t="s">
        <v>148</v>
      </c>
      <c r="M2" s="25"/>
      <c r="N2" s="25"/>
      <c r="O2" s="25"/>
      <c r="P2" s="303"/>
      <c r="Q2" s="40"/>
      <c r="R2" s="25" t="s">
        <v>105</v>
      </c>
      <c r="S2" s="25"/>
      <c r="T2" s="26" t="s">
        <v>149</v>
      </c>
    </row>
    <row customFormat="1" ht="15" r="3" s="39" spans="1:20" thickBot="1" x14ac:dyDescent="0.35"/>
    <row customFormat="1" ht="15" r="4" s="39" spans="1:20" thickBot="1" x14ac:dyDescent="0.35">
      <c r="B4" s="349" t="s">
        <v>0</v>
      </c>
      <c r="C4" s="349" t="s">
        <v>97</v>
      </c>
      <c r="D4" s="349" t="s">
        <v>98</v>
      </c>
      <c r="E4" s="327" t="s">
        <v>118</v>
      </c>
      <c r="F4" s="327"/>
      <c r="G4" s="327"/>
      <c r="H4" s="327"/>
      <c r="I4" s="327"/>
      <c r="J4" s="327"/>
      <c r="K4" s="327"/>
      <c r="L4" s="327"/>
      <c r="M4" s="327"/>
      <c r="N4" s="328" t="s">
        <v>119</v>
      </c>
      <c r="O4" s="327"/>
      <c r="P4" s="327"/>
      <c r="Q4" s="327"/>
      <c r="R4" s="327"/>
      <c r="S4" s="327"/>
      <c r="T4" s="327"/>
    </row>
    <row customFormat="1" customHeight="1" ht="15" r="5" s="39" spans="1:20" x14ac:dyDescent="0.3">
      <c r="B5" s="350"/>
      <c r="C5" s="350"/>
      <c r="D5" s="350"/>
      <c r="E5" s="329" t="s">
        <v>1</v>
      </c>
      <c r="F5" s="330" t="s">
        <v>2</v>
      </c>
      <c r="G5" s="318" t="s">
        <v>134</v>
      </c>
      <c r="H5" s="330" t="s">
        <v>3</v>
      </c>
      <c r="I5" s="322" t="s">
        <v>6</v>
      </c>
      <c r="J5" s="323"/>
      <c r="K5" s="352" t="s">
        <v>147</v>
      </c>
      <c r="L5" s="332" t="s">
        <v>6</v>
      </c>
      <c r="M5" s="333"/>
      <c r="N5" s="334" t="s">
        <v>1</v>
      </c>
      <c r="O5" s="330" t="s">
        <v>2</v>
      </c>
      <c r="P5" s="318" t="s">
        <v>134</v>
      </c>
      <c r="Q5" s="330" t="s">
        <v>3</v>
      </c>
      <c r="R5" s="352" t="s">
        <v>122</v>
      </c>
      <c r="S5" s="332" t="s">
        <v>6</v>
      </c>
      <c r="T5" s="333"/>
    </row>
    <row customFormat="1" ht="91.8" r="6" s="39" spans="1:20" thickBot="1" x14ac:dyDescent="0.35">
      <c r="B6" s="350"/>
      <c r="C6" s="350"/>
      <c r="D6" s="350"/>
      <c r="E6" s="329"/>
      <c r="F6" s="330"/>
      <c r="G6" s="319"/>
      <c r="H6" s="330"/>
      <c r="I6" s="305" t="s">
        <v>4</v>
      </c>
      <c r="J6" s="306" t="s">
        <v>5</v>
      </c>
      <c r="K6" s="353"/>
      <c r="L6" s="29" t="s">
        <v>7</v>
      </c>
      <c r="M6" s="30" t="s">
        <v>8</v>
      </c>
      <c r="N6" s="334"/>
      <c r="O6" s="330"/>
      <c r="P6" s="319"/>
      <c r="Q6" s="330"/>
      <c r="R6" s="353"/>
      <c r="S6" s="29" t="s">
        <v>127</v>
      </c>
      <c r="T6" s="30" t="s">
        <v>128</v>
      </c>
    </row>
    <row customFormat="1" customHeight="1" ht="15" r="7" s="39" spans="1:20" thickBot="1" x14ac:dyDescent="0.35">
      <c r="B7" s="351"/>
      <c r="C7" s="351"/>
      <c r="D7" s="351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14">
        <v>9</v>
      </c>
      <c r="N7" s="315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14">
        <v>16</v>
      </c>
    </row>
    <row customFormat="1" customHeight="1" ht="15" r="8" s="39" spans="1:20" x14ac:dyDescent="0.3">
      <c r="A8" s="13" t="s">
        <v>150</v>
      </c>
      <c r="B8" s="373" t="s">
        <v>47</v>
      </c>
      <c r="C8" s="354" t="s">
        <v>48</v>
      </c>
      <c r="D8" s="111" t="s">
        <v>48</v>
      </c>
      <c r="E8" s="152" t="n">
        <v>3.0</v>
      </c>
      <c r="F8" s="153" t="n">
        <v>0.0</v>
      </c>
      <c r="G8" s="153" t="n">
        <v>1.0</v>
      </c>
      <c r="H8" s="153" t="n">
        <v>0.0</v>
      </c>
      <c r="I8" s="153" t="n">
        <v>0.0</v>
      </c>
      <c r="J8" s="154" t="n">
        <v>0.0</v>
      </c>
      <c r="K8" s="153" t="n">
        <v>4.0</v>
      </c>
      <c r="L8" s="155" t="n">
        <v>0.0</v>
      </c>
      <c r="M8" s="156" t="n">
        <v>1.0</v>
      </c>
      <c r="N8" s="157" t="n">
        <v>5.0</v>
      </c>
      <c r="O8" s="158" t="n">
        <v>0.0</v>
      </c>
      <c r="P8" s="158" t="n">
        <v>2.0</v>
      </c>
      <c r="Q8" s="158" t="n">
        <v>0.0</v>
      </c>
      <c r="R8" s="61" t="n">
        <v>7.0</v>
      </c>
      <c r="S8" s="183" t="n">
        <v>0.0</v>
      </c>
      <c r="T8" s="183" t="n">
        <v>2.0</v>
      </c>
    </row>
    <row customFormat="1" customHeight="1" ht="15" r="9" s="39" spans="1:20" x14ac:dyDescent="0.3">
      <c r="A9" s="13" t="s">
        <v>150</v>
      </c>
      <c r="B9" s="374"/>
      <c r="C9" s="354"/>
      <c r="D9" s="120" t="s">
        <v>83</v>
      </c>
      <c r="E9" s="121" t="n">
        <v>2.0</v>
      </c>
      <c r="F9" s="122" t="n">
        <v>0.0</v>
      </c>
      <c r="G9" s="122" t="n">
        <v>0.0</v>
      </c>
      <c r="H9" s="122" t="n">
        <v>0.0</v>
      </c>
      <c r="I9" s="122" t="n">
        <v>0.0</v>
      </c>
      <c r="J9" s="123" t="n">
        <v>0.0</v>
      </c>
      <c r="K9" s="122" t="n">
        <v>2.0</v>
      </c>
      <c r="L9" s="124" t="n">
        <v>0.0</v>
      </c>
      <c r="M9" s="125" t="n">
        <v>0.0</v>
      </c>
      <c r="N9" s="126" t="n">
        <v>3.0</v>
      </c>
      <c r="O9" s="127" t="n">
        <v>0.0</v>
      </c>
      <c r="P9" s="127" t="n">
        <v>0.0</v>
      </c>
      <c r="Q9" s="127" t="n">
        <v>0.0</v>
      </c>
      <c r="R9" s="61" t="n">
        <v>3.0</v>
      </c>
      <c r="S9" s="128" t="n">
        <v>0.0</v>
      </c>
      <c r="T9" s="128" t="n">
        <v>0.0</v>
      </c>
    </row>
    <row customFormat="1" customHeight="1" ht="15" r="10" s="39" spans="1:20" thickBot="1" x14ac:dyDescent="0.35">
      <c r="A10" s="72"/>
      <c r="B10" s="374"/>
      <c r="C10" s="355"/>
      <c r="D10" s="184" t="s">
        <v>13</v>
      </c>
      <c r="E10" s="185" t="n">
        <f ref="E10:T10" si="0" t="shared">SUM(E8:E9)</f>
        <v>5.0</v>
      </c>
      <c r="F10" s="186" t="n">
        <f si="0" t="shared"/>
        <v>0.0</v>
      </c>
      <c r="G10" s="186" t="n">
        <f ref="G10" si="1" t="shared">SUM(G8:G9)</f>
        <v>1.0</v>
      </c>
      <c r="H10" s="186" t="n">
        <f si="0" t="shared"/>
        <v>0.0</v>
      </c>
      <c r="I10" s="187" t="n">
        <f si="0" t="shared"/>
        <v>0.0</v>
      </c>
      <c r="J10" s="188" t="n">
        <f si="0" t="shared"/>
        <v>0.0</v>
      </c>
      <c r="K10" s="134" t="n">
        <f si="0" t="shared"/>
        <v>6.0</v>
      </c>
      <c r="L10" s="189" t="n">
        <f si="0" t="shared"/>
        <v>0.0</v>
      </c>
      <c r="M10" s="190" t="n">
        <f si="0" t="shared"/>
        <v>1.0</v>
      </c>
      <c r="N10" s="191" t="n">
        <f si="0" t="shared"/>
        <v>8.0</v>
      </c>
      <c r="O10" s="192" t="n">
        <f si="0" t="shared"/>
        <v>0.0</v>
      </c>
      <c r="P10" s="192" t="n">
        <f ref="P10" si="2" t="shared">SUM(P8:P9)</f>
        <v>2.0</v>
      </c>
      <c r="Q10" s="192" t="n">
        <f si="0" t="shared"/>
        <v>0.0</v>
      </c>
      <c r="R10" s="51" t="n">
        <f si="0" t="shared"/>
        <v>10.0</v>
      </c>
      <c r="S10" s="193" t="n">
        <f si="0" t="shared"/>
        <v>0.0</v>
      </c>
      <c r="T10" s="193" t="n">
        <f si="0" t="shared"/>
        <v>2.0</v>
      </c>
    </row>
    <row customFormat="1" customHeight="1" ht="15" r="11" s="39" spans="1:20" x14ac:dyDescent="0.3">
      <c r="A11" s="13" t="s">
        <v>150</v>
      </c>
      <c r="B11" s="374"/>
      <c r="C11" s="356" t="s">
        <v>49</v>
      </c>
      <c r="D11" s="151" t="s">
        <v>49</v>
      </c>
      <c r="E11" s="152" t="n">
        <v>2.0</v>
      </c>
      <c r="F11" s="194" t="n">
        <v>1.0</v>
      </c>
      <c r="G11" s="194" t="n">
        <v>0.0</v>
      </c>
      <c r="H11" s="194" t="n">
        <v>0.0</v>
      </c>
      <c r="I11" s="153" t="n">
        <v>0.0</v>
      </c>
      <c r="J11" s="154" t="n">
        <v>0.0</v>
      </c>
      <c r="K11" s="113" t="n">
        <v>3.0</v>
      </c>
      <c r="L11" s="155" t="n">
        <v>0.0</v>
      </c>
      <c r="M11" s="156" t="n">
        <v>0.0</v>
      </c>
      <c r="N11" s="157" t="n">
        <v>5.0</v>
      </c>
      <c r="O11" s="158" t="n">
        <v>1.0</v>
      </c>
      <c r="P11" s="158" t="n">
        <v>0.0</v>
      </c>
      <c r="Q11" s="158" t="n">
        <v>0.0</v>
      </c>
      <c r="R11" s="61" t="n">
        <v>6.0</v>
      </c>
      <c r="S11" s="183" t="n">
        <v>0.0</v>
      </c>
      <c r="T11" s="183" t="n">
        <v>0.0</v>
      </c>
    </row>
    <row customFormat="1" customHeight="1" ht="15" r="12" s="39" spans="1:20" x14ac:dyDescent="0.3">
      <c r="A12" s="13" t="s">
        <v>150</v>
      </c>
      <c r="B12" s="374"/>
      <c r="C12" s="354"/>
      <c r="D12" s="195" t="s">
        <v>84</v>
      </c>
      <c r="E12" s="121" t="n">
        <v>0.0</v>
      </c>
      <c r="F12" s="196" t="n">
        <v>0.0</v>
      </c>
      <c r="G12" s="196" t="n">
        <v>0.0</v>
      </c>
      <c r="H12" s="196" t="n">
        <v>0.0</v>
      </c>
      <c r="I12" s="122" t="n">
        <v>0.0</v>
      </c>
      <c r="J12" s="123" t="n">
        <v>0.0</v>
      </c>
      <c r="K12" s="122" t="n">
        <v>0.0</v>
      </c>
      <c r="L12" s="124" t="n">
        <v>0.0</v>
      </c>
      <c r="M12" s="125" t="n">
        <v>0.0</v>
      </c>
      <c r="N12" s="126" t="n">
        <v>0.0</v>
      </c>
      <c r="O12" s="127" t="n">
        <v>0.0</v>
      </c>
      <c r="P12" s="127" t="n">
        <v>0.0</v>
      </c>
      <c r="Q12" s="127" t="n">
        <v>0.0</v>
      </c>
      <c r="R12" s="61" t="n">
        <v>0.0</v>
      </c>
      <c r="S12" s="128" t="n">
        <v>0.0</v>
      </c>
      <c r="T12" s="128" t="n">
        <v>0.0</v>
      </c>
    </row>
    <row customFormat="1" customHeight="1" ht="15" r="13" s="39" spans="1:20" thickBot="1" x14ac:dyDescent="0.35">
      <c r="A13" s="72"/>
      <c r="B13" s="374"/>
      <c r="C13" s="355"/>
      <c r="D13" s="184" t="s">
        <v>13</v>
      </c>
      <c r="E13" s="185" t="n">
        <f ref="E13:T13" si="3" t="shared">SUM(E11:E12)</f>
        <v>2.0</v>
      </c>
      <c r="F13" s="186" t="n">
        <f si="3" t="shared"/>
        <v>1.0</v>
      </c>
      <c r="G13" s="186" t="n">
        <f ref="G13" si="4" t="shared">SUM(G11:G12)</f>
        <v>0.0</v>
      </c>
      <c r="H13" s="186" t="n">
        <f si="3" t="shared"/>
        <v>0.0</v>
      </c>
      <c r="I13" s="187" t="n">
        <f si="3" t="shared"/>
        <v>0.0</v>
      </c>
      <c r="J13" s="188" t="n">
        <f si="3" t="shared"/>
        <v>0.0</v>
      </c>
      <c r="K13" s="134" t="n">
        <f si="3" t="shared"/>
        <v>3.0</v>
      </c>
      <c r="L13" s="189" t="n">
        <f si="3" t="shared"/>
        <v>0.0</v>
      </c>
      <c r="M13" s="190" t="n">
        <f si="3" t="shared"/>
        <v>0.0</v>
      </c>
      <c r="N13" s="191" t="n">
        <f si="3" t="shared"/>
        <v>5.0</v>
      </c>
      <c r="O13" s="192" t="n">
        <f si="3" t="shared"/>
        <v>1.0</v>
      </c>
      <c r="P13" s="192" t="n">
        <f ref="P13" si="5" t="shared">SUM(P11:P12)</f>
        <v>0.0</v>
      </c>
      <c r="Q13" s="192" t="n">
        <f si="3" t="shared"/>
        <v>0.0</v>
      </c>
      <c r="R13" s="51" t="n">
        <f si="3" t="shared"/>
        <v>6.0</v>
      </c>
      <c r="S13" s="193" t="n">
        <f si="3" t="shared"/>
        <v>0.0</v>
      </c>
      <c r="T13" s="193" t="n">
        <f si="3" t="shared"/>
        <v>0.0</v>
      </c>
    </row>
    <row customFormat="1" customHeight="1" ht="15" r="14" s="39" spans="1:20" thickBot="1" x14ac:dyDescent="0.35">
      <c r="A14" s="13" t="s">
        <v>150</v>
      </c>
      <c r="B14" s="374"/>
      <c r="C14" s="197" t="s">
        <v>50</v>
      </c>
      <c r="D14" s="141" t="s">
        <v>50</v>
      </c>
      <c r="E14" s="185" t="n">
        <v>0.0</v>
      </c>
      <c r="F14" s="187" t="n">
        <v>1.0</v>
      </c>
      <c r="G14" s="187" t="n">
        <v>0.0</v>
      </c>
      <c r="H14" s="187" t="n">
        <v>0.0</v>
      </c>
      <c r="I14" s="187" t="n">
        <v>0.0</v>
      </c>
      <c r="J14" s="188" t="n">
        <v>0.0</v>
      </c>
      <c r="K14" s="145" t="n">
        <v>1.0</v>
      </c>
      <c r="L14" s="189" t="n">
        <v>0.0</v>
      </c>
      <c r="M14" s="190" t="n">
        <v>0.0</v>
      </c>
      <c r="N14" s="191" t="n">
        <v>0.0</v>
      </c>
      <c r="O14" s="192" t="n">
        <v>1.0</v>
      </c>
      <c r="P14" s="192" t="n">
        <v>0.0</v>
      </c>
      <c r="Q14" s="192" t="n">
        <v>0.0</v>
      </c>
      <c r="R14" s="51" t="n">
        <v>1.0</v>
      </c>
      <c r="S14" s="193" t="n">
        <v>0.0</v>
      </c>
      <c r="T14" s="193" t="n">
        <v>0.0</v>
      </c>
    </row>
    <row customFormat="1" customHeight="1" ht="15" r="15" s="39" spans="1:20" x14ac:dyDescent="0.3">
      <c r="A15" s="13" t="s">
        <v>150</v>
      </c>
      <c r="B15" s="374"/>
      <c r="C15" s="356" t="s">
        <v>51</v>
      </c>
      <c r="D15" s="151" t="s">
        <v>85</v>
      </c>
      <c r="E15" s="152" t="n">
        <v>1.0</v>
      </c>
      <c r="F15" s="153" t="n">
        <v>0.0</v>
      </c>
      <c r="G15" s="153" t="n">
        <v>0.0</v>
      </c>
      <c r="H15" s="153" t="n">
        <v>0.0</v>
      </c>
      <c r="I15" s="153" t="n">
        <v>0.0</v>
      </c>
      <c r="J15" s="154" t="n">
        <v>0.0</v>
      </c>
      <c r="K15" s="113" t="n">
        <v>1.0</v>
      </c>
      <c r="L15" s="155" t="n">
        <v>0.0</v>
      </c>
      <c r="M15" s="156" t="n">
        <v>0.0</v>
      </c>
      <c r="N15" s="198" t="n">
        <v>1.0</v>
      </c>
      <c r="O15" s="199" t="n">
        <v>0.0</v>
      </c>
      <c r="P15" s="199" t="n">
        <v>0.0</v>
      </c>
      <c r="Q15" s="199" t="n">
        <v>0.0</v>
      </c>
      <c r="R15" s="61" t="n">
        <v>1.0</v>
      </c>
      <c r="S15" s="183" t="n">
        <v>0.0</v>
      </c>
      <c r="T15" s="183" t="n">
        <v>0.0</v>
      </c>
    </row>
    <row customFormat="1" customHeight="1" ht="15" r="16" s="39" spans="1:20" x14ac:dyDescent="0.3">
      <c r="A16" s="13" t="s">
        <v>150</v>
      </c>
      <c r="B16" s="374"/>
      <c r="C16" s="354"/>
      <c r="D16" s="195" t="s">
        <v>51</v>
      </c>
      <c r="E16" s="121" t="n">
        <v>1.0</v>
      </c>
      <c r="F16" s="122" t="n">
        <v>0.0</v>
      </c>
      <c r="G16" s="122" t="n">
        <v>0.0</v>
      </c>
      <c r="H16" s="122" t="n">
        <v>0.0</v>
      </c>
      <c r="I16" s="122" t="n">
        <v>0.0</v>
      </c>
      <c r="J16" s="123" t="n">
        <v>0.0</v>
      </c>
      <c r="K16" s="122" t="n">
        <v>1.0</v>
      </c>
      <c r="L16" s="124" t="n">
        <v>0.0</v>
      </c>
      <c r="M16" s="125" t="n">
        <v>0.0</v>
      </c>
      <c r="N16" s="126" t="n">
        <v>1.0</v>
      </c>
      <c r="O16" s="127" t="n">
        <v>0.0</v>
      </c>
      <c r="P16" s="127" t="n">
        <v>0.0</v>
      </c>
      <c r="Q16" s="127" t="n">
        <v>0.0</v>
      </c>
      <c r="R16" s="61" t="n">
        <v>1.0</v>
      </c>
      <c r="S16" s="128" t="n">
        <v>0.0</v>
      </c>
      <c r="T16" s="128" t="n">
        <v>0.0</v>
      </c>
    </row>
    <row customFormat="1" customHeight="1" ht="15" r="17" s="39" spans="1:20" thickBot="1" x14ac:dyDescent="0.35">
      <c r="A17" s="72"/>
      <c r="B17" s="374"/>
      <c r="C17" s="355"/>
      <c r="D17" s="184" t="s">
        <v>13</v>
      </c>
      <c r="E17" s="185" t="n">
        <f ref="E17:T17" si="6" t="shared">SUM(E15:E16)</f>
        <v>2.0</v>
      </c>
      <c r="F17" s="187" t="n">
        <f si="6" t="shared"/>
        <v>0.0</v>
      </c>
      <c r="G17" s="187" t="n">
        <f ref="G17" si="7" t="shared">SUM(G15:G16)</f>
        <v>0.0</v>
      </c>
      <c r="H17" s="187" t="n">
        <f si="6" t="shared"/>
        <v>0.0</v>
      </c>
      <c r="I17" s="187" t="n">
        <f si="6" t="shared"/>
        <v>0.0</v>
      </c>
      <c r="J17" s="188" t="n">
        <f si="6" t="shared"/>
        <v>0.0</v>
      </c>
      <c r="K17" s="134" t="n">
        <f si="6" t="shared"/>
        <v>2.0</v>
      </c>
      <c r="L17" s="189" t="n">
        <f si="6" t="shared"/>
        <v>0.0</v>
      </c>
      <c r="M17" s="190" t="n">
        <f si="6" t="shared"/>
        <v>0.0</v>
      </c>
      <c r="N17" s="191" t="n">
        <f si="6" t="shared"/>
        <v>2.0</v>
      </c>
      <c r="O17" s="192" t="n">
        <f si="6" t="shared"/>
        <v>0.0</v>
      </c>
      <c r="P17" s="192" t="n">
        <f ref="P17" si="8" t="shared">SUM(P15:P16)</f>
        <v>0.0</v>
      </c>
      <c r="Q17" s="192" t="n">
        <f si="6" t="shared"/>
        <v>0.0</v>
      </c>
      <c r="R17" s="51" t="n">
        <f si="6" t="shared"/>
        <v>2.0</v>
      </c>
      <c r="S17" s="193" t="n">
        <f si="6" t="shared"/>
        <v>0.0</v>
      </c>
      <c r="T17" s="193" t="n">
        <f si="6" t="shared"/>
        <v>0.0</v>
      </c>
    </row>
    <row customFormat="1" customHeight="1" ht="15" r="18" s="39" spans="1:20" x14ac:dyDescent="0.3">
      <c r="A18" s="13" t="s">
        <v>150</v>
      </c>
      <c r="B18" s="374"/>
      <c r="C18" s="356" t="s">
        <v>52</v>
      </c>
      <c r="D18" s="151" t="s">
        <v>52</v>
      </c>
      <c r="E18" s="152" t="n">
        <v>4.0</v>
      </c>
      <c r="F18" s="153" t="n">
        <v>0.0</v>
      </c>
      <c r="G18" s="153" t="n">
        <v>1.0</v>
      </c>
      <c r="H18" s="153" t="n">
        <v>0.0</v>
      </c>
      <c r="I18" s="153" t="n">
        <v>0.0</v>
      </c>
      <c r="J18" s="154" t="n">
        <v>0.0</v>
      </c>
      <c r="K18" s="113" t="n">
        <v>5.0</v>
      </c>
      <c r="L18" s="200" t="n">
        <v>0.0</v>
      </c>
      <c r="M18" s="201" t="n">
        <v>1.0</v>
      </c>
      <c r="N18" s="157" t="n">
        <v>6.0</v>
      </c>
      <c r="O18" s="158" t="n">
        <v>0.0</v>
      </c>
      <c r="P18" s="158" t="n">
        <v>2.0</v>
      </c>
      <c r="Q18" s="158" t="n">
        <v>0.0</v>
      </c>
      <c r="R18" s="61" t="n">
        <v>8.0</v>
      </c>
      <c r="S18" s="199" t="n">
        <v>0.0</v>
      </c>
      <c r="T18" s="202" t="n">
        <v>2.0</v>
      </c>
    </row>
    <row customFormat="1" customHeight="1" ht="15" r="19" s="39" spans="1:20" x14ac:dyDescent="0.3">
      <c r="A19" s="13" t="s">
        <v>150</v>
      </c>
      <c r="B19" s="374"/>
      <c r="C19" s="354"/>
      <c r="D19" s="120" t="s">
        <v>86</v>
      </c>
      <c r="E19" s="121" t="n">
        <v>1.0</v>
      </c>
      <c r="F19" s="122" t="n">
        <v>1.0</v>
      </c>
      <c r="G19" s="122" t="n">
        <v>0.0</v>
      </c>
      <c r="H19" s="122" t="n">
        <v>0.0</v>
      </c>
      <c r="I19" s="122" t="n">
        <v>0.0</v>
      </c>
      <c r="J19" s="123" t="n">
        <v>0.0</v>
      </c>
      <c r="K19" s="122" t="n">
        <v>2.0</v>
      </c>
      <c r="L19" s="124" t="n">
        <v>0.0</v>
      </c>
      <c r="M19" s="125" t="n">
        <v>0.0</v>
      </c>
      <c r="N19" s="126" t="n">
        <v>1.0</v>
      </c>
      <c r="O19" s="127" t="n">
        <v>1.0</v>
      </c>
      <c r="P19" s="127" t="n">
        <v>0.0</v>
      </c>
      <c r="Q19" s="127" t="n">
        <v>0.0</v>
      </c>
      <c r="R19" s="61" t="n">
        <v>2.0</v>
      </c>
      <c r="S19" s="127" t="n">
        <v>0.0</v>
      </c>
      <c r="T19" s="128" t="n">
        <v>0.0</v>
      </c>
    </row>
    <row customFormat="1" customHeight="1" ht="15" r="20" s="39" spans="1:20" thickBot="1" x14ac:dyDescent="0.35">
      <c r="A20" s="72"/>
      <c r="B20" s="374"/>
      <c r="C20" s="355"/>
      <c r="D20" s="184" t="s">
        <v>13</v>
      </c>
      <c r="E20" s="185" t="n">
        <f ref="E20:T20" si="9" t="shared">SUM(E18:E19)</f>
        <v>5.0</v>
      </c>
      <c r="F20" s="187" t="n">
        <f si="9" t="shared"/>
        <v>1.0</v>
      </c>
      <c r="G20" s="187" t="n">
        <f ref="G20" si="10" t="shared">SUM(G18:G19)</f>
        <v>1.0</v>
      </c>
      <c r="H20" s="187" t="n">
        <f si="9" t="shared"/>
        <v>0.0</v>
      </c>
      <c r="I20" s="187" t="n">
        <f si="9" t="shared"/>
        <v>0.0</v>
      </c>
      <c r="J20" s="188" t="n">
        <f si="9" t="shared"/>
        <v>0.0</v>
      </c>
      <c r="K20" s="134" t="n">
        <f si="9" t="shared"/>
        <v>7.0</v>
      </c>
      <c r="L20" s="189" t="n">
        <f si="9" t="shared"/>
        <v>0.0</v>
      </c>
      <c r="M20" s="190" t="n">
        <f si="9" t="shared"/>
        <v>1.0</v>
      </c>
      <c r="N20" s="191" t="n">
        <f si="9" t="shared"/>
        <v>7.0</v>
      </c>
      <c r="O20" s="192" t="n">
        <f si="9" t="shared"/>
        <v>1.0</v>
      </c>
      <c r="P20" s="192" t="n">
        <f ref="P20" si="11" t="shared">SUM(P18:P19)</f>
        <v>2.0</v>
      </c>
      <c r="Q20" s="192" t="n">
        <f si="9" t="shared"/>
        <v>0.0</v>
      </c>
      <c r="R20" s="51" t="n">
        <f si="9" t="shared"/>
        <v>10.0</v>
      </c>
      <c r="S20" s="192" t="n">
        <f si="9" t="shared"/>
        <v>0.0</v>
      </c>
      <c r="T20" s="193" t="n">
        <f si="9" t="shared"/>
        <v>2.0</v>
      </c>
    </row>
    <row customFormat="1" customHeight="1" ht="15" r="21" s="39" spans="1:20" thickBot="1" x14ac:dyDescent="0.35">
      <c r="A21" s="13" t="s">
        <v>150</v>
      </c>
      <c r="B21" s="374"/>
      <c r="C21" s="197" t="s">
        <v>87</v>
      </c>
      <c r="D21" s="141" t="s">
        <v>87</v>
      </c>
      <c r="E21" s="185" t="n">
        <v>2.0</v>
      </c>
      <c r="F21" s="187" t="n">
        <v>0.0</v>
      </c>
      <c r="G21" s="187" t="n">
        <v>0.0</v>
      </c>
      <c r="H21" s="187" t="n">
        <v>0.0</v>
      </c>
      <c r="I21" s="187" t="n">
        <v>0.0</v>
      </c>
      <c r="J21" s="188" t="n">
        <v>0.0</v>
      </c>
      <c r="K21" s="145" t="n">
        <v>2.0</v>
      </c>
      <c r="L21" s="189" t="n">
        <v>0.0</v>
      </c>
      <c r="M21" s="190" t="n">
        <v>0.0</v>
      </c>
      <c r="N21" s="191" t="n">
        <v>2.0</v>
      </c>
      <c r="O21" s="192" t="n">
        <v>0.0</v>
      </c>
      <c r="P21" s="192" t="n">
        <v>0.0</v>
      </c>
      <c r="Q21" s="192" t="n">
        <v>0.0</v>
      </c>
      <c r="R21" s="51" t="n">
        <v>2.0</v>
      </c>
      <c r="S21" s="192" t="n">
        <v>0.0</v>
      </c>
      <c r="T21" s="193" t="n">
        <v>0.0</v>
      </c>
    </row>
    <row customFormat="1" customHeight="1" ht="15" r="22" s="39" spans="1:20" x14ac:dyDescent="0.3">
      <c r="A22" s="13" t="s">
        <v>150</v>
      </c>
      <c r="B22" s="374"/>
      <c r="C22" s="356" t="s">
        <v>53</v>
      </c>
      <c r="D22" s="151" t="s">
        <v>88</v>
      </c>
      <c r="E22" s="152" t="n">
        <v>0.0</v>
      </c>
      <c r="F22" s="153" t="n">
        <v>0.0</v>
      </c>
      <c r="G22" s="153" t="n">
        <v>0.0</v>
      </c>
      <c r="H22" s="153" t="n">
        <v>0.0</v>
      </c>
      <c r="I22" s="153" t="n">
        <v>0.0</v>
      </c>
      <c r="J22" s="154" t="n">
        <v>0.0</v>
      </c>
      <c r="K22" s="113" t="n">
        <v>0.0</v>
      </c>
      <c r="L22" s="155" t="n">
        <v>0.0</v>
      </c>
      <c r="M22" s="156" t="n">
        <v>0.0</v>
      </c>
      <c r="N22" s="157" t="n">
        <v>0.0</v>
      </c>
      <c r="O22" s="158" t="n">
        <v>0.0</v>
      </c>
      <c r="P22" s="158" t="n">
        <v>0.0</v>
      </c>
      <c r="Q22" s="158" t="n">
        <v>0.0</v>
      </c>
      <c r="R22" s="61" t="n">
        <v>0.0</v>
      </c>
      <c r="S22" s="158" t="n">
        <v>0.0</v>
      </c>
      <c r="T22" s="183" t="n">
        <v>0.0</v>
      </c>
    </row>
    <row customFormat="1" customHeight="1" ht="15" r="23" s="39" spans="1:20" x14ac:dyDescent="0.3">
      <c r="A23" s="13" t="s">
        <v>150</v>
      </c>
      <c r="B23" s="374"/>
      <c r="C23" s="354"/>
      <c r="D23" s="120" t="s">
        <v>53</v>
      </c>
      <c r="E23" s="121" t="n">
        <v>3.0</v>
      </c>
      <c r="F23" s="122" t="n">
        <v>0.0</v>
      </c>
      <c r="G23" s="122" t="n">
        <v>0.0</v>
      </c>
      <c r="H23" s="122" t="n">
        <v>0.0</v>
      </c>
      <c r="I23" s="122" t="n">
        <v>0.0</v>
      </c>
      <c r="J23" s="123" t="n">
        <v>0.0</v>
      </c>
      <c r="K23" s="122" t="n">
        <v>3.0</v>
      </c>
      <c r="L23" s="124" t="n">
        <v>0.0</v>
      </c>
      <c r="M23" s="125" t="n">
        <v>0.0</v>
      </c>
      <c r="N23" s="126" t="n">
        <v>4.0</v>
      </c>
      <c r="O23" s="127" t="n">
        <v>0.0</v>
      </c>
      <c r="P23" s="127" t="n">
        <v>0.0</v>
      </c>
      <c r="Q23" s="127" t="n">
        <v>0.0</v>
      </c>
      <c r="R23" s="61" t="n">
        <v>4.0</v>
      </c>
      <c r="S23" s="127" t="n">
        <v>0.0</v>
      </c>
      <c r="T23" s="128" t="n">
        <v>0.0</v>
      </c>
    </row>
    <row customFormat="1" customHeight="1" ht="15" r="24" s="39" spans="1:20" thickBot="1" x14ac:dyDescent="0.35">
      <c r="A24" s="72"/>
      <c r="B24" s="374"/>
      <c r="C24" s="355"/>
      <c r="D24" s="184" t="s">
        <v>13</v>
      </c>
      <c r="E24" s="185" t="n">
        <f ref="E24:T24" si="12" t="shared">SUM(E22:E23)</f>
        <v>3.0</v>
      </c>
      <c r="F24" s="187" t="n">
        <f si="12" t="shared"/>
        <v>0.0</v>
      </c>
      <c r="G24" s="187" t="n">
        <f ref="G24" si="13" t="shared">SUM(G22:G23)</f>
        <v>0.0</v>
      </c>
      <c r="H24" s="187" t="n">
        <f si="12" t="shared"/>
        <v>0.0</v>
      </c>
      <c r="I24" s="187" t="n">
        <f si="12" t="shared"/>
        <v>0.0</v>
      </c>
      <c r="J24" s="188" t="n">
        <f si="12" t="shared"/>
        <v>0.0</v>
      </c>
      <c r="K24" s="134" t="n">
        <f si="12" t="shared"/>
        <v>3.0</v>
      </c>
      <c r="L24" s="189" t="n">
        <f si="12" t="shared"/>
        <v>0.0</v>
      </c>
      <c r="M24" s="190" t="n">
        <f si="12" t="shared"/>
        <v>0.0</v>
      </c>
      <c r="N24" s="191" t="n">
        <f si="12" t="shared"/>
        <v>4.0</v>
      </c>
      <c r="O24" s="192" t="n">
        <f si="12" t="shared"/>
        <v>0.0</v>
      </c>
      <c r="P24" s="192" t="n">
        <f ref="P24" si="14" t="shared">SUM(P22:P23)</f>
        <v>0.0</v>
      </c>
      <c r="Q24" s="192" t="n">
        <f si="12" t="shared"/>
        <v>0.0</v>
      </c>
      <c r="R24" s="51" t="n">
        <f si="12" t="shared"/>
        <v>4.0</v>
      </c>
      <c r="S24" s="192" t="n">
        <f si="12" t="shared"/>
        <v>0.0</v>
      </c>
      <c r="T24" s="193" t="n">
        <f si="12" t="shared"/>
        <v>0.0</v>
      </c>
    </row>
    <row customFormat="1" customHeight="1" ht="15" r="25" s="39" spans="1:20" thickBot="1" x14ac:dyDescent="0.35">
      <c r="A25" s="13" t="s">
        <v>150</v>
      </c>
      <c r="B25" s="374"/>
      <c r="C25" s="309" t="s">
        <v>54</v>
      </c>
      <c r="D25" s="203" t="s">
        <v>54</v>
      </c>
      <c r="E25" s="131" t="n">
        <v>0.0</v>
      </c>
      <c r="F25" s="132" t="n">
        <v>0.0</v>
      </c>
      <c r="G25" s="132" t="n">
        <v>0.0</v>
      </c>
      <c r="H25" s="132" t="n">
        <v>0.0</v>
      </c>
      <c r="I25" s="132" t="n">
        <v>0.0</v>
      </c>
      <c r="J25" s="133" t="n">
        <v>0.0</v>
      </c>
      <c r="K25" s="204" t="n">
        <v>0.0</v>
      </c>
      <c r="L25" s="135" t="n">
        <v>0.0</v>
      </c>
      <c r="M25" s="136" t="n">
        <v>0.0</v>
      </c>
      <c r="N25" s="137" t="n">
        <v>0.0</v>
      </c>
      <c r="O25" s="138" t="n">
        <v>0.0</v>
      </c>
      <c r="P25" s="138" t="n">
        <v>0.0</v>
      </c>
      <c r="Q25" s="138" t="n">
        <v>0.0</v>
      </c>
      <c r="R25" s="101" t="n">
        <v>0.0</v>
      </c>
      <c r="S25" s="138" t="n">
        <v>0.0</v>
      </c>
      <c r="T25" s="205" t="n">
        <v>0.0</v>
      </c>
    </row>
    <row customFormat="1" customHeight="1" ht="16.5" r="26" s="39" spans="1:20" x14ac:dyDescent="0.3">
      <c r="B26" s="374"/>
      <c r="C26" s="376" t="s">
        <v>99</v>
      </c>
      <c r="D26" s="377"/>
      <c r="E26" s="103" t="n">
        <f ref="E26:T26" si="15" t="shared">E25+E24+E21+E20+E17+E14+E13+E10</f>
        <v>19.0</v>
      </c>
      <c r="F26" s="104" t="n">
        <f si="15" t="shared"/>
        <v>3.0</v>
      </c>
      <c r="G26" s="104" t="n">
        <f ref="G26" si="16" t="shared">G25+G24+G21+G20+G17+G14+G13+G10</f>
        <v>2.0</v>
      </c>
      <c r="H26" s="104" t="n">
        <f si="15" t="shared"/>
        <v>0.0</v>
      </c>
      <c r="I26" s="104" t="n">
        <f si="15" t="shared"/>
        <v>0.0</v>
      </c>
      <c r="J26" s="104" t="n">
        <f si="15" t="shared"/>
        <v>0.0</v>
      </c>
      <c r="K26" s="104" t="n">
        <f si="15" t="shared"/>
        <v>24.0</v>
      </c>
      <c r="L26" s="104" t="n">
        <f si="15" t="shared"/>
        <v>0.0</v>
      </c>
      <c r="M26" s="105" t="n">
        <f si="15" t="shared"/>
        <v>2.0</v>
      </c>
      <c r="N26" s="103" t="n">
        <f si="15" t="shared"/>
        <v>28.0</v>
      </c>
      <c r="O26" s="104" t="n">
        <f si="15" t="shared"/>
        <v>3.0</v>
      </c>
      <c r="P26" s="104" t="n">
        <f ref="P26" si="17" t="shared">P25+P24+P21+P20+P17+P14+P13+P10</f>
        <v>4.0</v>
      </c>
      <c r="Q26" s="104" t="n">
        <f si="15" t="shared"/>
        <v>0.0</v>
      </c>
      <c r="R26" s="104" t="n">
        <f si="15" t="shared"/>
        <v>35.0</v>
      </c>
      <c r="S26" s="104" t="n">
        <f si="15" t="shared"/>
        <v>0.0</v>
      </c>
      <c r="T26" s="105" t="n">
        <f si="15" t="shared"/>
        <v>4.0</v>
      </c>
    </row>
    <row customFormat="1" customHeight="1" ht="15" r="27" s="39" spans="1:20" thickBot="1" x14ac:dyDescent="0.35">
      <c r="B27" s="375"/>
      <c r="C27" s="359" t="s">
        <v>100</v>
      </c>
      <c r="D27" s="372"/>
      <c r="E27" s="269" t="n">
        <f>IF(ISERROR(E26/($E26+$F26+$G26+$H26)),0,(E26/($E26+$F26+$G26+$H26)))</f>
        <v>0.7916666666666666</v>
      </c>
      <c r="F27" s="271" t="n">
        <f ref="F27:G27" si="18" t="shared">IF(ISERROR(F26/($E26+$F26+$G26+$H26)),0,(F26/($E26+$F26+$G26+$H26)))</f>
        <v>0.125</v>
      </c>
      <c r="G27" s="271" t="n">
        <f si="18" t="shared"/>
        <v>0.08333333333333333</v>
      </c>
      <c r="H27" s="270" t="n">
        <f>IF(1-E27-F27-G27=1,IF(H26=0,0,1),1-E27-F27-G27)</f>
        <v>4.163336342344337E-17</v>
      </c>
      <c r="I27" s="271" t="n">
        <f>IF(ISERROR(I26/H26),0,(I26/H26))</f>
        <v>0.0</v>
      </c>
      <c r="J27" s="271" t="n">
        <f>IF(1-I27=1,IF(J26=0,0,1),1-I27)</f>
        <v>0.0</v>
      </c>
      <c r="K27" s="271"/>
      <c r="L27" s="271" t="n">
        <f>IF(ISERROR(L26/K26),0,L26/K26)</f>
        <v>0.0</v>
      </c>
      <c r="M27" s="272" t="n">
        <f>IF(ISERROR(M26/K26),0,M26/K26)</f>
        <v>0.08333333333333333</v>
      </c>
      <c r="N27" s="269" t="n">
        <f>IF(ISERROR(N26/R26),0,N26/R26)</f>
        <v>0.8</v>
      </c>
      <c r="O27" s="271" t="n">
        <f>IF(ISERROR(O26/R26),0,O26/R26)</f>
        <v>0.08571428571428572</v>
      </c>
      <c r="P27" s="271" t="n">
        <f>IF(ISERROR(P26/R26),0,P26/R26)</f>
        <v>0.11428571428571428</v>
      </c>
      <c r="Q27" s="271" t="n">
        <f>IF(1-N27-O27-P27=1,IF(Q26=0,0,1),1-N27-O27-P27)</f>
        <v>-4.163336342344337E-17</v>
      </c>
      <c r="R27" s="271"/>
      <c r="S27" s="271" t="n">
        <f>IF(ISERROR(S26/R26),0,(S26/R26))</f>
        <v>0.0</v>
      </c>
      <c r="T27" s="273" t="n">
        <f>IF(ISERROR(T26/R26),0,T26/R26)</f>
        <v>0.11428571428571428</v>
      </c>
    </row>
    <row customFormat="1" ht="15" r="28" s="39" spans="1:20" thickBot="1" x14ac:dyDescent="0.35">
      <c r="A28" s="39" t="s">
        <v>150</v>
      </c>
      <c r="B28" s="106"/>
      <c r="C28" s="107"/>
      <c r="D28" s="107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customFormat="1" ht="16.2" r="29" s="206" spans="1:20" thickBot="1" x14ac:dyDescent="0.35">
      <c r="A29" s="39"/>
      <c r="B29" s="320" t="s">
        <v>145</v>
      </c>
      <c r="C29" s="321"/>
      <c r="D29" s="321"/>
      <c r="E29" s="321"/>
      <c r="F29" s="321"/>
      <c r="G29" s="321"/>
      <c r="H29" s="321"/>
      <c r="I29" s="321"/>
      <c r="J29" s="304"/>
      <c r="K29" s="304"/>
      <c r="L29" s="304" t="s">
        <v>148</v>
      </c>
      <c r="M29" s="304"/>
      <c r="N29" s="304"/>
      <c r="O29" s="304"/>
      <c r="P29" s="304"/>
      <c r="Q29" s="40"/>
      <c r="R29" s="304" t="s">
        <v>105</v>
      </c>
      <c r="S29" s="304"/>
      <c r="T29" s="26" t="s">
        <v>149</v>
      </c>
    </row>
    <row customFormat="1" ht="15" r="30" s="39" spans="1:20" thickBot="1" x14ac:dyDescent="0.35"/>
    <row customFormat="1" ht="15" r="31" s="39" spans="1:20" thickBot="1" x14ac:dyDescent="0.35">
      <c r="B31" s="349" t="s">
        <v>0</v>
      </c>
      <c r="C31" s="349" t="s">
        <v>97</v>
      </c>
      <c r="D31" s="349" t="s">
        <v>98</v>
      </c>
      <c r="E31" s="327" t="s">
        <v>120</v>
      </c>
      <c r="F31" s="327"/>
      <c r="G31" s="327"/>
      <c r="H31" s="327"/>
      <c r="I31" s="327"/>
      <c r="J31" s="327"/>
      <c r="K31" s="327"/>
      <c r="L31" s="327"/>
      <c r="M31" s="327"/>
      <c r="N31" s="328" t="s">
        <v>129</v>
      </c>
      <c r="O31" s="327"/>
      <c r="P31" s="327"/>
      <c r="Q31" s="327"/>
      <c r="R31" s="327"/>
      <c r="S31" s="327"/>
      <c r="T31" s="327"/>
    </row>
    <row customFormat="1" customHeight="1" ht="15" r="32" s="39" spans="1:20" x14ac:dyDescent="0.3">
      <c r="B32" s="350"/>
      <c r="C32" s="350"/>
      <c r="D32" s="350"/>
      <c r="E32" s="329" t="s">
        <v>1</v>
      </c>
      <c r="F32" s="330" t="s">
        <v>2</v>
      </c>
      <c r="G32" s="318" t="s">
        <v>134</v>
      </c>
      <c r="H32" s="330" t="s">
        <v>3</v>
      </c>
      <c r="I32" s="322" t="s">
        <v>6</v>
      </c>
      <c r="J32" s="323"/>
      <c r="K32" s="352" t="s">
        <v>123</v>
      </c>
      <c r="L32" s="332" t="s">
        <v>6</v>
      </c>
      <c r="M32" s="333"/>
      <c r="N32" s="334" t="s">
        <v>1</v>
      </c>
      <c r="O32" s="330" t="s">
        <v>2</v>
      </c>
      <c r="P32" s="318" t="s">
        <v>134</v>
      </c>
      <c r="Q32" s="330" t="s">
        <v>3</v>
      </c>
      <c r="R32" s="352" t="s">
        <v>122</v>
      </c>
      <c r="S32" s="332" t="s">
        <v>6</v>
      </c>
      <c r="T32" s="333"/>
    </row>
    <row customFormat="1" ht="91.8" r="33" s="39" spans="1:20" thickBot="1" x14ac:dyDescent="0.35">
      <c r="B33" s="350"/>
      <c r="C33" s="350"/>
      <c r="D33" s="350"/>
      <c r="E33" s="329"/>
      <c r="F33" s="330"/>
      <c r="G33" s="319"/>
      <c r="H33" s="330"/>
      <c r="I33" s="305" t="s">
        <v>4</v>
      </c>
      <c r="J33" s="306" t="s">
        <v>5</v>
      </c>
      <c r="K33" s="353"/>
      <c r="L33" s="29" t="s">
        <v>7</v>
      </c>
      <c r="M33" s="30" t="s">
        <v>8</v>
      </c>
      <c r="N33" s="334"/>
      <c r="O33" s="330"/>
      <c r="P33" s="319"/>
      <c r="Q33" s="330"/>
      <c r="R33" s="353"/>
      <c r="S33" s="29" t="s">
        <v>127</v>
      </c>
      <c r="T33" s="30" t="s">
        <v>128</v>
      </c>
    </row>
    <row customFormat="1" ht="15" r="34" s="39" spans="1:20" thickBot="1" x14ac:dyDescent="0.35">
      <c r="B34" s="351"/>
      <c r="C34" s="351"/>
      <c r="D34" s="351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14">
        <v>9</v>
      </c>
      <c r="N34" s="315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14">
        <v>16</v>
      </c>
    </row>
    <row customFormat="1" r="35" s="39" spans="1:20" x14ac:dyDescent="0.3">
      <c r="A35" s="13" t="s">
        <v>150</v>
      </c>
      <c r="B35" s="373" t="s">
        <v>47</v>
      </c>
      <c r="C35" s="354" t="s">
        <v>48</v>
      </c>
      <c r="D35" s="111" t="s">
        <v>48</v>
      </c>
      <c r="E35" s="152" t="n">
        <v>28.0</v>
      </c>
      <c r="F35" s="153" t="n">
        <v>8.0</v>
      </c>
      <c r="G35" s="153" t="n">
        <v>2.0</v>
      </c>
      <c r="H35" s="153" t="n">
        <v>6.0</v>
      </c>
      <c r="I35" s="153" t="n">
        <v>6.0</v>
      </c>
      <c r="J35" s="154" t="n">
        <v>0.0</v>
      </c>
      <c r="K35" s="153" t="n">
        <v>44.0</v>
      </c>
      <c r="L35" s="155" t="n">
        <v>3.0</v>
      </c>
      <c r="M35" s="156" t="n">
        <v>7.0</v>
      </c>
      <c r="N35" s="157" t="n">
        <v>47.0</v>
      </c>
      <c r="O35" s="158" t="n">
        <v>16.0</v>
      </c>
      <c r="P35" s="158" t="n">
        <v>4.0</v>
      </c>
      <c r="Q35" s="158" t="n">
        <v>9.0</v>
      </c>
      <c r="R35" s="61" t="n">
        <v>76.0</v>
      </c>
      <c r="S35" s="183" t="n">
        <v>3.0</v>
      </c>
      <c r="T35" s="183" t="n">
        <v>11.0</v>
      </c>
    </row>
    <row customFormat="1" r="36" s="39" spans="1:20" x14ac:dyDescent="0.3">
      <c r="A36" s="13" t="s">
        <v>150</v>
      </c>
      <c r="B36" s="374"/>
      <c r="C36" s="354"/>
      <c r="D36" s="120" t="s">
        <v>83</v>
      </c>
      <c r="E36" s="121" t="n">
        <v>18.0</v>
      </c>
      <c r="F36" s="122" t="n">
        <v>4.0</v>
      </c>
      <c r="G36" s="122" t="n">
        <v>0.0</v>
      </c>
      <c r="H36" s="122" t="n">
        <v>2.0</v>
      </c>
      <c r="I36" s="122" t="n">
        <v>2.0</v>
      </c>
      <c r="J36" s="123" t="n">
        <v>0.0</v>
      </c>
      <c r="K36" s="122" t="n">
        <v>24.0</v>
      </c>
      <c r="L36" s="124" t="n">
        <v>2.0</v>
      </c>
      <c r="M36" s="125" t="n">
        <v>0.0</v>
      </c>
      <c r="N36" s="126" t="n">
        <v>22.0</v>
      </c>
      <c r="O36" s="127" t="n">
        <v>7.0</v>
      </c>
      <c r="P36" s="127" t="n">
        <v>0.0</v>
      </c>
      <c r="Q36" s="127" t="n">
        <v>5.0</v>
      </c>
      <c r="R36" s="61" t="n">
        <v>34.0</v>
      </c>
      <c r="S36" s="128" t="n">
        <v>5.0</v>
      </c>
      <c r="T36" s="128" t="n">
        <v>0.0</v>
      </c>
    </row>
    <row customFormat="1" ht="15" r="37" s="39" spans="1:20" thickBot="1" x14ac:dyDescent="0.35">
      <c r="A37" s="72"/>
      <c r="B37" s="374"/>
      <c r="C37" s="355"/>
      <c r="D37" s="184" t="s">
        <v>13</v>
      </c>
      <c r="E37" s="185" t="n">
        <f ref="E37:T37" si="19" t="shared">SUM(E35:E36)</f>
        <v>46.0</v>
      </c>
      <c r="F37" s="186" t="n">
        <f si="19" t="shared"/>
        <v>12.0</v>
      </c>
      <c r="G37" s="186" t="n">
        <f ref="G37" si="20" t="shared">SUM(G35:G36)</f>
        <v>2.0</v>
      </c>
      <c r="H37" s="186" t="n">
        <f si="19" t="shared"/>
        <v>8.0</v>
      </c>
      <c r="I37" s="187" t="n">
        <f si="19" t="shared"/>
        <v>8.0</v>
      </c>
      <c r="J37" s="188" t="n">
        <f si="19" t="shared"/>
        <v>0.0</v>
      </c>
      <c r="K37" s="134" t="n">
        <f si="19" t="shared"/>
        <v>68.0</v>
      </c>
      <c r="L37" s="189" t="n">
        <f si="19" t="shared"/>
        <v>5.0</v>
      </c>
      <c r="M37" s="190" t="n">
        <f si="19" t="shared"/>
        <v>7.0</v>
      </c>
      <c r="N37" s="191" t="n">
        <f si="19" t="shared"/>
        <v>69.0</v>
      </c>
      <c r="O37" s="192" t="n">
        <f si="19" t="shared"/>
        <v>23.0</v>
      </c>
      <c r="P37" s="192" t="n">
        <f ref="P37" si="21" t="shared">SUM(P35:P36)</f>
        <v>4.0</v>
      </c>
      <c r="Q37" s="192" t="n">
        <f si="19" t="shared"/>
        <v>14.0</v>
      </c>
      <c r="R37" s="51" t="n">
        <f si="19" t="shared"/>
        <v>110.0</v>
      </c>
      <c r="S37" s="193" t="n">
        <f si="19" t="shared"/>
        <v>8.0</v>
      </c>
      <c r="T37" s="193" t="n">
        <f si="19" t="shared"/>
        <v>11.0</v>
      </c>
    </row>
    <row customFormat="1" r="38" s="39" spans="1:20" x14ac:dyDescent="0.3">
      <c r="A38" s="13" t="s">
        <v>150</v>
      </c>
      <c r="B38" s="374"/>
      <c r="C38" s="356" t="s">
        <v>49</v>
      </c>
      <c r="D38" s="151" t="s">
        <v>49</v>
      </c>
      <c r="E38" s="152" t="n">
        <v>32.0</v>
      </c>
      <c r="F38" s="194" t="n">
        <v>1.0</v>
      </c>
      <c r="G38" s="194" t="n">
        <v>2.0</v>
      </c>
      <c r="H38" s="194" t="n">
        <v>8.0</v>
      </c>
      <c r="I38" s="153" t="n">
        <v>7.0</v>
      </c>
      <c r="J38" s="154" t="n">
        <v>1.0</v>
      </c>
      <c r="K38" s="113" t="n">
        <v>43.0</v>
      </c>
      <c r="L38" s="155" t="n">
        <v>5.0</v>
      </c>
      <c r="M38" s="156" t="n">
        <v>4.0</v>
      </c>
      <c r="N38" s="157" t="n">
        <v>45.0</v>
      </c>
      <c r="O38" s="158" t="n">
        <v>1.0</v>
      </c>
      <c r="P38" s="158" t="n">
        <v>2.0</v>
      </c>
      <c r="Q38" s="158" t="n">
        <v>9.0</v>
      </c>
      <c r="R38" s="61" t="n">
        <v>57.0</v>
      </c>
      <c r="S38" s="183" t="n">
        <v>6.0</v>
      </c>
      <c r="T38" s="183" t="n">
        <v>4.0</v>
      </c>
    </row>
    <row customFormat="1" r="39" s="39" spans="1:20" x14ac:dyDescent="0.3">
      <c r="A39" s="13" t="s">
        <v>150</v>
      </c>
      <c r="B39" s="374"/>
      <c r="C39" s="354"/>
      <c r="D39" s="195" t="s">
        <v>84</v>
      </c>
      <c r="E39" s="121" t="n">
        <v>7.0</v>
      </c>
      <c r="F39" s="196" t="n">
        <v>2.0</v>
      </c>
      <c r="G39" s="196" t="n">
        <v>2.0</v>
      </c>
      <c r="H39" s="196" t="n">
        <v>2.0</v>
      </c>
      <c r="I39" s="122" t="n">
        <v>0.0</v>
      </c>
      <c r="J39" s="123" t="n">
        <v>2.0</v>
      </c>
      <c r="K39" s="122" t="n">
        <v>13.0</v>
      </c>
      <c r="L39" s="124" t="n">
        <v>1.0</v>
      </c>
      <c r="M39" s="125" t="n">
        <v>1.0</v>
      </c>
      <c r="N39" s="126" t="n">
        <v>11.0</v>
      </c>
      <c r="O39" s="127" t="n">
        <v>2.0</v>
      </c>
      <c r="P39" s="127" t="n">
        <v>2.0</v>
      </c>
      <c r="Q39" s="127" t="n">
        <v>3.0</v>
      </c>
      <c r="R39" s="61" t="n">
        <v>18.0</v>
      </c>
      <c r="S39" s="128" t="n">
        <v>2.0</v>
      </c>
      <c r="T39" s="128" t="n">
        <v>1.0</v>
      </c>
    </row>
    <row customFormat="1" ht="15" r="40" s="39" spans="1:20" thickBot="1" x14ac:dyDescent="0.35">
      <c r="A40" s="72"/>
      <c r="B40" s="374"/>
      <c r="C40" s="355"/>
      <c r="D40" s="184" t="s">
        <v>13</v>
      </c>
      <c r="E40" s="185" t="n">
        <f ref="E40:T40" si="22" t="shared">SUM(E38:E39)</f>
        <v>39.0</v>
      </c>
      <c r="F40" s="186" t="n">
        <f si="22" t="shared"/>
        <v>3.0</v>
      </c>
      <c r="G40" s="186" t="n">
        <f ref="G40" si="23" t="shared">SUM(G38:G39)</f>
        <v>4.0</v>
      </c>
      <c r="H40" s="186" t="n">
        <f si="22" t="shared"/>
        <v>10.0</v>
      </c>
      <c r="I40" s="187" t="n">
        <f si="22" t="shared"/>
        <v>7.0</v>
      </c>
      <c r="J40" s="188" t="n">
        <f si="22" t="shared"/>
        <v>3.0</v>
      </c>
      <c r="K40" s="134" t="n">
        <f si="22" t="shared"/>
        <v>56.0</v>
      </c>
      <c r="L40" s="189" t="n">
        <f si="22" t="shared"/>
        <v>6.0</v>
      </c>
      <c r="M40" s="190" t="n">
        <f si="22" t="shared"/>
        <v>5.0</v>
      </c>
      <c r="N40" s="191" t="n">
        <f si="22" t="shared"/>
        <v>56.0</v>
      </c>
      <c r="O40" s="192" t="n">
        <f si="22" t="shared"/>
        <v>3.0</v>
      </c>
      <c r="P40" s="192" t="n">
        <f ref="P40" si="24" t="shared">SUM(P38:P39)</f>
        <v>4.0</v>
      </c>
      <c r="Q40" s="192" t="n">
        <f si="22" t="shared"/>
        <v>12.0</v>
      </c>
      <c r="R40" s="51" t="n">
        <f si="22" t="shared"/>
        <v>75.0</v>
      </c>
      <c r="S40" s="193" t="n">
        <f si="22" t="shared"/>
        <v>8.0</v>
      </c>
      <c r="T40" s="193" t="n">
        <f si="22" t="shared"/>
        <v>5.0</v>
      </c>
    </row>
    <row customFormat="1" ht="15" r="41" s="39" spans="1:20" thickBot="1" x14ac:dyDescent="0.35">
      <c r="A41" s="13" t="s">
        <v>150</v>
      </c>
      <c r="B41" s="374"/>
      <c r="C41" s="197" t="s">
        <v>50</v>
      </c>
      <c r="D41" s="141" t="s">
        <v>50</v>
      </c>
      <c r="E41" s="185" t="n">
        <v>42.0</v>
      </c>
      <c r="F41" s="187" t="n">
        <v>2.0</v>
      </c>
      <c r="G41" s="187" t="n">
        <v>6.0</v>
      </c>
      <c r="H41" s="187" t="n">
        <v>1.0</v>
      </c>
      <c r="I41" s="187" t="n">
        <v>0.0</v>
      </c>
      <c r="J41" s="188" t="n">
        <v>1.0</v>
      </c>
      <c r="K41" s="145" t="n">
        <v>51.0</v>
      </c>
      <c r="L41" s="189" t="n">
        <v>0.0</v>
      </c>
      <c r="M41" s="190" t="n">
        <v>2.0</v>
      </c>
      <c r="N41" s="191" t="n">
        <v>84.0</v>
      </c>
      <c r="O41" s="192" t="n">
        <v>2.0</v>
      </c>
      <c r="P41" s="192" t="n">
        <v>10.0</v>
      </c>
      <c r="Q41" s="192" t="n">
        <v>2.0</v>
      </c>
      <c r="R41" s="51" t="n">
        <v>98.0</v>
      </c>
      <c r="S41" s="193" t="n">
        <v>0.0</v>
      </c>
      <c r="T41" s="193" t="n">
        <v>3.0</v>
      </c>
    </row>
    <row customFormat="1" r="42" s="39" spans="1:20" x14ac:dyDescent="0.3">
      <c r="A42" s="13" t="s">
        <v>150</v>
      </c>
      <c r="B42" s="374"/>
      <c r="C42" s="356" t="s">
        <v>51</v>
      </c>
      <c r="D42" s="151" t="s">
        <v>85</v>
      </c>
      <c r="E42" s="152" t="n">
        <v>34.0</v>
      </c>
      <c r="F42" s="153" t="n">
        <v>2.0</v>
      </c>
      <c r="G42" s="153" t="n">
        <v>0.0</v>
      </c>
      <c r="H42" s="153" t="n">
        <v>5.0</v>
      </c>
      <c r="I42" s="153" t="n">
        <v>5.0</v>
      </c>
      <c r="J42" s="154" t="n">
        <v>0.0</v>
      </c>
      <c r="K42" s="113" t="n">
        <v>41.0</v>
      </c>
      <c r="L42" s="155" t="n">
        <v>1.0</v>
      </c>
      <c r="M42" s="156" t="n">
        <v>9.0</v>
      </c>
      <c r="N42" s="198" t="n">
        <v>37.0</v>
      </c>
      <c r="O42" s="199" t="n">
        <v>2.0</v>
      </c>
      <c r="P42" s="199" t="n">
        <v>0.0</v>
      </c>
      <c r="Q42" s="199" t="n">
        <v>5.0</v>
      </c>
      <c r="R42" s="61" t="n">
        <v>44.0</v>
      </c>
      <c r="S42" s="183" t="n">
        <v>1.0</v>
      </c>
      <c r="T42" s="183" t="n">
        <v>11.0</v>
      </c>
    </row>
    <row customFormat="1" r="43" s="39" spans="1:20" x14ac:dyDescent="0.3">
      <c r="A43" s="13" t="s">
        <v>150</v>
      </c>
      <c r="B43" s="374"/>
      <c r="C43" s="354"/>
      <c r="D43" s="195" t="s">
        <v>51</v>
      </c>
      <c r="E43" s="121" t="n">
        <v>40.0</v>
      </c>
      <c r="F43" s="122" t="n">
        <v>3.0</v>
      </c>
      <c r="G43" s="122" t="n">
        <v>2.0</v>
      </c>
      <c r="H43" s="122" t="n">
        <v>4.0</v>
      </c>
      <c r="I43" s="122" t="n">
        <v>4.0</v>
      </c>
      <c r="J43" s="123" t="n">
        <v>0.0</v>
      </c>
      <c r="K43" s="122" t="n">
        <v>49.0</v>
      </c>
      <c r="L43" s="124" t="n">
        <v>4.0</v>
      </c>
      <c r="M43" s="125" t="n">
        <v>0.0</v>
      </c>
      <c r="N43" s="126" t="n">
        <v>66.0</v>
      </c>
      <c r="O43" s="127" t="n">
        <v>3.0</v>
      </c>
      <c r="P43" s="127" t="n">
        <v>4.0</v>
      </c>
      <c r="Q43" s="127" t="n">
        <v>7.0</v>
      </c>
      <c r="R43" s="61" t="n">
        <v>80.0</v>
      </c>
      <c r="S43" s="128" t="n">
        <v>7.0</v>
      </c>
      <c r="T43" s="128" t="n">
        <v>0.0</v>
      </c>
    </row>
    <row customFormat="1" ht="15" r="44" s="39" spans="1:20" thickBot="1" x14ac:dyDescent="0.35">
      <c r="A44" s="72"/>
      <c r="B44" s="374"/>
      <c r="C44" s="355"/>
      <c r="D44" s="184" t="s">
        <v>13</v>
      </c>
      <c r="E44" s="185" t="n">
        <f ref="E44:T44" si="25" t="shared">SUM(E42:E43)</f>
        <v>74.0</v>
      </c>
      <c r="F44" s="187" t="n">
        <f si="25" t="shared"/>
        <v>5.0</v>
      </c>
      <c r="G44" s="187" t="n">
        <f ref="G44" si="26" t="shared">SUM(G42:G43)</f>
        <v>2.0</v>
      </c>
      <c r="H44" s="187" t="n">
        <f si="25" t="shared"/>
        <v>9.0</v>
      </c>
      <c r="I44" s="187" t="n">
        <f si="25" t="shared"/>
        <v>9.0</v>
      </c>
      <c r="J44" s="188" t="n">
        <f si="25" t="shared"/>
        <v>0.0</v>
      </c>
      <c r="K44" s="134" t="n">
        <f si="25" t="shared"/>
        <v>90.0</v>
      </c>
      <c r="L44" s="189" t="n">
        <f si="25" t="shared"/>
        <v>5.0</v>
      </c>
      <c r="M44" s="190" t="n">
        <f si="25" t="shared"/>
        <v>9.0</v>
      </c>
      <c r="N44" s="191" t="n">
        <f si="25" t="shared"/>
        <v>103.0</v>
      </c>
      <c r="O44" s="192" t="n">
        <f si="25" t="shared"/>
        <v>5.0</v>
      </c>
      <c r="P44" s="192" t="n">
        <f ref="P44" si="27" t="shared">SUM(P42:P43)</f>
        <v>4.0</v>
      </c>
      <c r="Q44" s="192" t="n">
        <f si="25" t="shared"/>
        <v>12.0</v>
      </c>
      <c r="R44" s="51" t="n">
        <f si="25" t="shared"/>
        <v>124.0</v>
      </c>
      <c r="S44" s="193" t="n">
        <f si="25" t="shared"/>
        <v>8.0</v>
      </c>
      <c r="T44" s="193" t="n">
        <f si="25" t="shared"/>
        <v>11.0</v>
      </c>
    </row>
    <row customFormat="1" r="45" s="39" spans="1:20" x14ac:dyDescent="0.3">
      <c r="A45" s="13" t="s">
        <v>150</v>
      </c>
      <c r="B45" s="374"/>
      <c r="C45" s="356" t="s">
        <v>52</v>
      </c>
      <c r="D45" s="151" t="s">
        <v>52</v>
      </c>
      <c r="E45" s="152" t="n">
        <v>57.0</v>
      </c>
      <c r="F45" s="153" t="n">
        <v>5.0</v>
      </c>
      <c r="G45" s="153" t="n">
        <v>11.0</v>
      </c>
      <c r="H45" s="153" t="n">
        <v>13.0</v>
      </c>
      <c r="I45" s="153" t="n">
        <v>12.0</v>
      </c>
      <c r="J45" s="154" t="n">
        <v>1.0</v>
      </c>
      <c r="K45" s="113" t="n">
        <v>86.0</v>
      </c>
      <c r="L45" s="200" t="n">
        <v>9.0</v>
      </c>
      <c r="M45" s="201" t="n">
        <v>8.0</v>
      </c>
      <c r="N45" s="157" t="n">
        <v>91.0</v>
      </c>
      <c r="O45" s="158" t="n">
        <v>8.0</v>
      </c>
      <c r="P45" s="158" t="n">
        <v>16.0</v>
      </c>
      <c r="Q45" s="158" t="n">
        <v>21.0</v>
      </c>
      <c r="R45" s="61" t="n">
        <v>136.0</v>
      </c>
      <c r="S45" s="199" t="n">
        <v>14.0</v>
      </c>
      <c r="T45" s="202" t="n">
        <v>15.0</v>
      </c>
    </row>
    <row customFormat="1" r="46" s="39" spans="1:20" x14ac:dyDescent="0.3">
      <c r="A46" s="13" t="s">
        <v>150</v>
      </c>
      <c r="B46" s="374"/>
      <c r="C46" s="354"/>
      <c r="D46" s="120" t="s">
        <v>86</v>
      </c>
      <c r="E46" s="121" t="n">
        <v>27.0</v>
      </c>
      <c r="F46" s="122" t="n">
        <v>9.0</v>
      </c>
      <c r="G46" s="122" t="n">
        <v>2.0</v>
      </c>
      <c r="H46" s="122" t="n">
        <v>1.0</v>
      </c>
      <c r="I46" s="122" t="n">
        <v>1.0</v>
      </c>
      <c r="J46" s="123" t="n">
        <v>0.0</v>
      </c>
      <c r="K46" s="122" t="n">
        <v>39.0</v>
      </c>
      <c r="L46" s="124" t="n">
        <v>1.0</v>
      </c>
      <c r="M46" s="125" t="n">
        <v>0.0</v>
      </c>
      <c r="N46" s="126" t="n">
        <v>49.0</v>
      </c>
      <c r="O46" s="127" t="n">
        <v>13.0</v>
      </c>
      <c r="P46" s="127" t="n">
        <v>5.0</v>
      </c>
      <c r="Q46" s="127" t="n">
        <v>2.0</v>
      </c>
      <c r="R46" s="61" t="n">
        <v>69.0</v>
      </c>
      <c r="S46" s="127" t="n">
        <v>2.0</v>
      </c>
      <c r="T46" s="128" t="n">
        <v>0.0</v>
      </c>
    </row>
    <row customFormat="1" ht="15" r="47" s="39" spans="1:20" thickBot="1" x14ac:dyDescent="0.35">
      <c r="A47" s="72"/>
      <c r="B47" s="374"/>
      <c r="C47" s="355"/>
      <c r="D47" s="184" t="s">
        <v>13</v>
      </c>
      <c r="E47" s="185" t="n">
        <f ref="E47:T47" si="28" t="shared">SUM(E45:E46)</f>
        <v>84.0</v>
      </c>
      <c r="F47" s="187" t="n">
        <f si="28" t="shared"/>
        <v>14.0</v>
      </c>
      <c r="G47" s="187" t="n">
        <f ref="G47" si="29" t="shared">SUM(G45:G46)</f>
        <v>13.0</v>
      </c>
      <c r="H47" s="187" t="n">
        <f si="28" t="shared"/>
        <v>14.0</v>
      </c>
      <c r="I47" s="187" t="n">
        <f si="28" t="shared"/>
        <v>13.0</v>
      </c>
      <c r="J47" s="188" t="n">
        <f si="28" t="shared"/>
        <v>1.0</v>
      </c>
      <c r="K47" s="134" t="n">
        <f si="28" t="shared"/>
        <v>125.0</v>
      </c>
      <c r="L47" s="189" t="n">
        <f si="28" t="shared"/>
        <v>10.0</v>
      </c>
      <c r="M47" s="190" t="n">
        <f si="28" t="shared"/>
        <v>8.0</v>
      </c>
      <c r="N47" s="191" t="n">
        <f si="28" t="shared"/>
        <v>140.0</v>
      </c>
      <c r="O47" s="192" t="n">
        <f si="28" t="shared"/>
        <v>21.0</v>
      </c>
      <c r="P47" s="192" t="n">
        <f ref="P47" si="30" t="shared">SUM(P45:P46)</f>
        <v>21.0</v>
      </c>
      <c r="Q47" s="192" t="n">
        <f si="28" t="shared"/>
        <v>23.0</v>
      </c>
      <c r="R47" s="51" t="n">
        <f si="28" t="shared"/>
        <v>205.0</v>
      </c>
      <c r="S47" s="192" t="n">
        <f si="28" t="shared"/>
        <v>16.0</v>
      </c>
      <c r="T47" s="193" t="n">
        <f si="28" t="shared"/>
        <v>15.0</v>
      </c>
    </row>
    <row customFormat="1" ht="15" r="48" s="39" spans="1:20" thickBot="1" x14ac:dyDescent="0.35">
      <c r="A48" s="13" t="s">
        <v>150</v>
      </c>
      <c r="B48" s="374"/>
      <c r="C48" s="197" t="s">
        <v>87</v>
      </c>
      <c r="D48" s="141" t="s">
        <v>87</v>
      </c>
      <c r="E48" s="185" t="n">
        <v>30.0</v>
      </c>
      <c r="F48" s="187" t="n">
        <v>5.0</v>
      </c>
      <c r="G48" s="187" t="n">
        <v>0.0</v>
      </c>
      <c r="H48" s="187" t="n">
        <v>1.0</v>
      </c>
      <c r="I48" s="187" t="n">
        <v>1.0</v>
      </c>
      <c r="J48" s="188" t="n">
        <v>0.0</v>
      </c>
      <c r="K48" s="145" t="n">
        <v>36.0</v>
      </c>
      <c r="L48" s="189" t="n">
        <v>0.0</v>
      </c>
      <c r="M48" s="190" t="n">
        <v>1.0</v>
      </c>
      <c r="N48" s="191" t="n">
        <v>58.0</v>
      </c>
      <c r="O48" s="192" t="n">
        <v>8.0</v>
      </c>
      <c r="P48" s="192" t="n">
        <v>0.0</v>
      </c>
      <c r="Q48" s="192" t="n">
        <v>1.0</v>
      </c>
      <c r="R48" s="51" t="n">
        <v>67.0</v>
      </c>
      <c r="S48" s="192" t="n">
        <v>0.0</v>
      </c>
      <c r="T48" s="193" t="n">
        <v>1.0</v>
      </c>
    </row>
    <row customFormat="1" r="49" s="39" spans="1:20" x14ac:dyDescent="0.3">
      <c r="A49" s="13" t="s">
        <v>150</v>
      </c>
      <c r="B49" s="374"/>
      <c r="C49" s="356" t="s">
        <v>53</v>
      </c>
      <c r="D49" s="151" t="s">
        <v>88</v>
      </c>
      <c r="E49" s="152" t="n">
        <v>6.0</v>
      </c>
      <c r="F49" s="153" t="n">
        <v>8.0</v>
      </c>
      <c r="G49" s="153" t="n">
        <v>0.0</v>
      </c>
      <c r="H49" s="153" t="n">
        <v>1.0</v>
      </c>
      <c r="I49" s="153" t="n">
        <v>1.0</v>
      </c>
      <c r="J49" s="154" t="n">
        <v>0.0</v>
      </c>
      <c r="K49" s="113" t="n">
        <v>15.0</v>
      </c>
      <c r="L49" s="155" t="n">
        <v>1.0</v>
      </c>
      <c r="M49" s="156" t="n">
        <v>1.0</v>
      </c>
      <c r="N49" s="157" t="n">
        <v>6.0</v>
      </c>
      <c r="O49" s="158" t="n">
        <v>10.0</v>
      </c>
      <c r="P49" s="158" t="n">
        <v>0.0</v>
      </c>
      <c r="Q49" s="158" t="n">
        <v>3.0</v>
      </c>
      <c r="R49" s="61" t="n">
        <v>19.0</v>
      </c>
      <c r="S49" s="158" t="n">
        <v>3.0</v>
      </c>
      <c r="T49" s="183" t="n">
        <v>1.0</v>
      </c>
    </row>
    <row customFormat="1" r="50" s="39" spans="1:20" x14ac:dyDescent="0.3">
      <c r="A50" s="13" t="s">
        <v>150</v>
      </c>
      <c r="B50" s="374"/>
      <c r="C50" s="354"/>
      <c r="D50" s="120" t="s">
        <v>53</v>
      </c>
      <c r="E50" s="121" t="n">
        <v>10.0</v>
      </c>
      <c r="F50" s="122" t="n">
        <v>4.0</v>
      </c>
      <c r="G50" s="122" t="n">
        <v>0.0</v>
      </c>
      <c r="H50" s="122" t="n">
        <v>3.0</v>
      </c>
      <c r="I50" s="122" t="n">
        <v>3.0</v>
      </c>
      <c r="J50" s="123" t="n">
        <v>0.0</v>
      </c>
      <c r="K50" s="122" t="n">
        <v>17.0</v>
      </c>
      <c r="L50" s="124" t="n">
        <v>3.0</v>
      </c>
      <c r="M50" s="125" t="n">
        <v>0.0</v>
      </c>
      <c r="N50" s="126" t="n">
        <v>16.0</v>
      </c>
      <c r="O50" s="127" t="n">
        <v>6.0</v>
      </c>
      <c r="P50" s="127" t="n">
        <v>0.0</v>
      </c>
      <c r="Q50" s="127" t="n">
        <v>5.0</v>
      </c>
      <c r="R50" s="61" t="n">
        <v>27.0</v>
      </c>
      <c r="S50" s="127" t="n">
        <v>5.0</v>
      </c>
      <c r="T50" s="128" t="n">
        <v>0.0</v>
      </c>
    </row>
    <row customFormat="1" ht="15" r="51" s="39" spans="1:20" thickBot="1" x14ac:dyDescent="0.35">
      <c r="A51" s="72"/>
      <c r="B51" s="374"/>
      <c r="C51" s="355"/>
      <c r="D51" s="184" t="s">
        <v>13</v>
      </c>
      <c r="E51" s="185" t="n">
        <f ref="E51:T51" si="31" t="shared">SUM(E49:E50)</f>
        <v>16.0</v>
      </c>
      <c r="F51" s="187" t="n">
        <f si="31" t="shared"/>
        <v>12.0</v>
      </c>
      <c r="G51" s="187" t="n">
        <f ref="G51" si="32" t="shared">SUM(G49:G50)</f>
        <v>0.0</v>
      </c>
      <c r="H51" s="187" t="n">
        <f si="31" t="shared"/>
        <v>4.0</v>
      </c>
      <c r="I51" s="187" t="n">
        <f si="31" t="shared"/>
        <v>4.0</v>
      </c>
      <c r="J51" s="188" t="n">
        <f si="31" t="shared"/>
        <v>0.0</v>
      </c>
      <c r="K51" s="134" t="n">
        <f si="31" t="shared"/>
        <v>32.0</v>
      </c>
      <c r="L51" s="189" t="n">
        <f si="31" t="shared"/>
        <v>4.0</v>
      </c>
      <c r="M51" s="190" t="n">
        <f si="31" t="shared"/>
        <v>1.0</v>
      </c>
      <c r="N51" s="191" t="n">
        <f si="31" t="shared"/>
        <v>22.0</v>
      </c>
      <c r="O51" s="192" t="n">
        <f si="31" t="shared"/>
        <v>16.0</v>
      </c>
      <c r="P51" s="192" t="n">
        <f ref="P51" si="33" t="shared">SUM(P49:P50)</f>
        <v>0.0</v>
      </c>
      <c r="Q51" s="192" t="n">
        <f si="31" t="shared"/>
        <v>8.0</v>
      </c>
      <c r="R51" s="51" t="n">
        <f si="31" t="shared"/>
        <v>46.0</v>
      </c>
      <c r="S51" s="192" t="n">
        <f si="31" t="shared"/>
        <v>8.0</v>
      </c>
      <c r="T51" s="193" t="n">
        <f si="31" t="shared"/>
        <v>1.0</v>
      </c>
    </row>
    <row customFormat="1" ht="15" r="52" s="39" spans="1:20" thickBot="1" x14ac:dyDescent="0.35">
      <c r="A52" s="13" t="s">
        <v>150</v>
      </c>
      <c r="B52" s="374"/>
      <c r="C52" s="309" t="s">
        <v>54</v>
      </c>
      <c r="D52" s="203" t="s">
        <v>54</v>
      </c>
      <c r="E52" s="131" t="n">
        <v>41.0</v>
      </c>
      <c r="F52" s="132" t="n">
        <v>8.0</v>
      </c>
      <c r="G52" s="132" t="n">
        <v>1.0</v>
      </c>
      <c r="H52" s="132" t="n">
        <v>3.0</v>
      </c>
      <c r="I52" s="132" t="n">
        <v>3.0</v>
      </c>
      <c r="J52" s="133" t="n">
        <v>0.0</v>
      </c>
      <c r="K52" s="204" t="n">
        <v>53.0</v>
      </c>
      <c r="L52" s="135" t="n">
        <v>3.0</v>
      </c>
      <c r="M52" s="136" t="n">
        <v>4.0</v>
      </c>
      <c r="N52" s="137" t="n">
        <v>59.0</v>
      </c>
      <c r="O52" s="138" t="n">
        <v>14.0</v>
      </c>
      <c r="P52" s="138" t="n">
        <v>1.0</v>
      </c>
      <c r="Q52" s="138" t="n">
        <v>4.0</v>
      </c>
      <c r="R52" s="101" t="n">
        <v>78.0</v>
      </c>
      <c r="S52" s="138" t="n">
        <v>4.0</v>
      </c>
      <c r="T52" s="205" t="n">
        <v>4.0</v>
      </c>
    </row>
    <row customFormat="1" r="53" s="39" spans="1:20" x14ac:dyDescent="0.3">
      <c r="B53" s="374"/>
      <c r="C53" s="376" t="s">
        <v>99</v>
      </c>
      <c r="D53" s="377"/>
      <c r="E53" s="103" t="n">
        <f ref="E53:T53" si="34" t="shared">E52+E51+E48+E47+E44+E41+E40+E37</f>
        <v>372.0</v>
      </c>
      <c r="F53" s="104" t="n">
        <f si="34" t="shared"/>
        <v>61.0</v>
      </c>
      <c r="G53" s="104" t="n">
        <f ref="G53" si="35" t="shared">G52+G51+G48+G47+G44+G41+G40+G37</f>
        <v>28.0</v>
      </c>
      <c r="H53" s="104" t="n">
        <f si="34" t="shared"/>
        <v>50.0</v>
      </c>
      <c r="I53" s="104" t="n">
        <f si="34" t="shared"/>
        <v>45.0</v>
      </c>
      <c r="J53" s="104" t="n">
        <f si="34" t="shared"/>
        <v>5.0</v>
      </c>
      <c r="K53" s="104" t="n">
        <f si="34" t="shared"/>
        <v>511.0</v>
      </c>
      <c r="L53" s="104" t="n">
        <f si="34" t="shared"/>
        <v>33.0</v>
      </c>
      <c r="M53" s="105" t="n">
        <f si="34" t="shared"/>
        <v>37.0</v>
      </c>
      <c r="N53" s="103" t="n">
        <f si="34" t="shared"/>
        <v>591.0</v>
      </c>
      <c r="O53" s="104" t="n">
        <f si="34" t="shared"/>
        <v>92.0</v>
      </c>
      <c r="P53" s="104" t="n">
        <f ref="P53" si="36" t="shared">P52+P51+P48+P47+P44+P41+P40+P37</f>
        <v>44.0</v>
      </c>
      <c r="Q53" s="104" t="n">
        <f si="34" t="shared"/>
        <v>76.0</v>
      </c>
      <c r="R53" s="104" t="n">
        <f si="34" t="shared"/>
        <v>803.0</v>
      </c>
      <c r="S53" s="104" t="n">
        <f si="34" t="shared"/>
        <v>52.0</v>
      </c>
      <c r="T53" s="105" t="n">
        <f si="34" t="shared"/>
        <v>51.0</v>
      </c>
    </row>
    <row customFormat="1" ht="15" r="54" s="39" spans="1:20" thickBot="1" x14ac:dyDescent="0.35">
      <c r="B54" s="375"/>
      <c r="C54" s="359" t="s">
        <v>100</v>
      </c>
      <c r="D54" s="372"/>
      <c r="E54" s="269" t="n">
        <f>IF(ISERROR(E53/($E53+$F53+$G53+$H53)),0,(E53/($E53+$F53+$G53+$H53)))</f>
        <v>0.7279843444227005</v>
      </c>
      <c r="F54" s="271" t="n">
        <f ref="F54:G54" si="37" t="shared">IF(ISERROR(F53/($E53+$F53+$G53+$H53)),0,(F53/($E53+$F53+$G53+$H53)))</f>
        <v>0.11937377690802348</v>
      </c>
      <c r="G54" s="271" t="n">
        <f si="37" t="shared"/>
        <v>0.0547945205479452</v>
      </c>
      <c r="H54" s="270" t="n">
        <f>IF(1-E54-F54-G54=1,IF(H53=0,0,1),1-E54-F54-G54)</f>
        <v>0.09784735812133077</v>
      </c>
      <c r="I54" s="271" t="n">
        <f>IF(ISERROR(I53/H53),0,(I53/H53))</f>
        <v>0.9</v>
      </c>
      <c r="J54" s="271" t="n">
        <f>IF(1-I54=1,IF(J53=0,0,1),1-I54)</f>
        <v>0.09999999999999998</v>
      </c>
      <c r="K54" s="271"/>
      <c r="L54" s="271" t="n">
        <f>IF(ISERROR(L53/K53),0,L53/K53)</f>
        <v>0.06457925636007827</v>
      </c>
      <c r="M54" s="272" t="n">
        <f>IF(ISERROR(M53/K53),0,M53/K53)</f>
        <v>0.07240704500978473</v>
      </c>
      <c r="N54" s="269" t="n">
        <f>IF(ISERROR(N53/R53),0,N53/R53)</f>
        <v>0.7359900373599004</v>
      </c>
      <c r="O54" s="271" t="n">
        <f>IF(ISERROR(O53/R53),0,O53/R53)</f>
        <v>0.11457036114570361</v>
      </c>
      <c r="P54" s="271" t="n">
        <f>IF(ISERROR(P53/R53),0,P53/R53)</f>
        <v>0.0547945205479452</v>
      </c>
      <c r="Q54" s="271" t="n">
        <f>IF(1-N54-O54-P54=1,IF(Q53=0,0,1),1-N54-O54-P54)</f>
        <v>0.09464508094645074</v>
      </c>
      <c r="R54" s="271"/>
      <c r="S54" s="271" t="n">
        <f>IF(ISERROR(S53/R53),0,(S53/R53))</f>
        <v>0.0647571606475716</v>
      </c>
      <c r="T54" s="273" t="n">
        <f>IF(ISERROR(T53/R53),0,T53/R53)</f>
        <v>0.06351183063511831</v>
      </c>
    </row>
    <row r="55" spans="1:20" x14ac:dyDescent="0.3">
      <c r="A55" s="39" t="s">
        <v>150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</sheetData>
  <sheetProtection autoFilter="0" deleteColumns="0" deleteRows="0" formatCells="0" formatColumns="0" formatRows="0" insertColumns="0" insertHyperlinks="0" insertRows="0" pivotTables="0" sort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bottom="0.31496062992125984" footer="0.23622047244094491" header="0" left="0.19685039370078741" right="0.19685039370078741" top="0.31496062992125984"/>
  <pageSetup orientation="landscape" paperSize="9" r:id="rId1" scale="56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U45"/>
  <sheetViews>
    <sheetView workbookViewId="0" zoomScaleNormal="100" tabSelected="false">
      <selection activeCell="E8" sqref="E8"/>
    </sheetView>
  </sheetViews>
  <sheetFormatPr defaultRowHeight="14.4" x14ac:dyDescent="0.3"/>
  <cols>
    <col min="1" max="1" customWidth="true" width="4.6640625" collapsed="false"/>
    <col min="2" max="2" customWidth="true" width="5.5546875" collapsed="false"/>
    <col min="3" max="3" customWidth="true" width="25.44140625" collapsed="false"/>
    <col min="4" max="4" customWidth="true" width="23.44140625" collapsed="false"/>
    <col min="5" max="5" customWidth="true" width="7.6640625" collapsed="false"/>
    <col min="6" max="6" customWidth="true" width="7.33203125" collapsed="false"/>
    <col min="7" max="7" customWidth="true" width="11.6640625" collapsed="false"/>
    <col min="8" max="8" customWidth="true" width="6.88671875" collapsed="false"/>
    <col min="9" max="10" customWidth="true" width="10.88671875" collapsed="false"/>
    <col min="11" max="11" customWidth="true" width="6.109375" collapsed="false"/>
    <col min="12" max="13" customWidth="true" width="16.88671875" collapsed="false"/>
    <col min="14" max="14" customWidth="true" width="7.6640625" collapsed="false"/>
    <col min="15" max="15" customWidth="true" width="8.109375" collapsed="false"/>
    <col min="16" max="16" customWidth="true" width="11.6640625" collapsed="false"/>
    <col min="17" max="17" customWidth="true" width="7.88671875" collapsed="false"/>
    <col min="18" max="18" customWidth="true" width="6.5546875" collapsed="false"/>
    <col min="19" max="19" customWidth="true" width="15.88671875" collapsed="false"/>
    <col min="20" max="20" customWidth="true" width="16.0" collapsed="false"/>
  </cols>
  <sheetData>
    <row customFormat="1" ht="15" r="1" s="207" spans="1:20" thickBot="1" x14ac:dyDescent="0.35">
      <c r="B1" s="106"/>
      <c r="C1" s="107"/>
      <c r="D1" s="107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</row>
    <row customFormat="1" customHeight="1" ht="27" r="2" s="39" spans="1:20" thickBot="1" x14ac:dyDescent="0.35">
      <c r="B2" s="320" t="s">
        <v>143</v>
      </c>
      <c r="C2" s="321"/>
      <c r="D2" s="321"/>
      <c r="E2" s="321"/>
      <c r="F2" s="321"/>
      <c r="G2" s="321"/>
      <c r="H2" s="321"/>
      <c r="I2" s="321"/>
      <c r="J2" s="25"/>
      <c r="K2" s="25"/>
      <c r="L2" s="25" t="s">
        <v>148</v>
      </c>
      <c r="M2" s="25"/>
      <c r="N2" s="25"/>
      <c r="O2" s="25"/>
      <c r="P2" s="303"/>
      <c r="Q2" s="40"/>
      <c r="R2" s="25" t="s">
        <v>105</v>
      </c>
      <c r="S2" s="25"/>
      <c r="T2" s="26" t="s">
        <v>149</v>
      </c>
    </row>
    <row customFormat="1" ht="15" r="3" s="39" spans="1:20" thickBot="1" x14ac:dyDescent="0.35"/>
    <row customFormat="1" customHeight="1" ht="15" r="4" s="39" spans="1:20" thickBot="1" x14ac:dyDescent="0.35">
      <c r="B4" s="349" t="s">
        <v>0</v>
      </c>
      <c r="C4" s="349" t="s">
        <v>97</v>
      </c>
      <c r="D4" s="349" t="s">
        <v>98</v>
      </c>
      <c r="E4" s="327" t="s">
        <v>118</v>
      </c>
      <c r="F4" s="327"/>
      <c r="G4" s="327"/>
      <c r="H4" s="327"/>
      <c r="I4" s="327"/>
      <c r="J4" s="327"/>
      <c r="K4" s="327"/>
      <c r="L4" s="327"/>
      <c r="M4" s="327"/>
      <c r="N4" s="328" t="s">
        <v>119</v>
      </c>
      <c r="O4" s="327"/>
      <c r="P4" s="327"/>
      <c r="Q4" s="327"/>
      <c r="R4" s="327"/>
      <c r="S4" s="327"/>
      <c r="T4" s="327"/>
    </row>
    <row customFormat="1" customHeight="1" ht="15" r="5" s="39" spans="1:20" x14ac:dyDescent="0.3">
      <c r="B5" s="350"/>
      <c r="C5" s="350"/>
      <c r="D5" s="350"/>
      <c r="E5" s="329" t="s">
        <v>1</v>
      </c>
      <c r="F5" s="330" t="s">
        <v>2</v>
      </c>
      <c r="G5" s="318" t="s">
        <v>134</v>
      </c>
      <c r="H5" s="330" t="s">
        <v>3</v>
      </c>
      <c r="I5" s="322" t="s">
        <v>6</v>
      </c>
      <c r="J5" s="323"/>
      <c r="K5" s="352" t="s">
        <v>147</v>
      </c>
      <c r="L5" s="332" t="s">
        <v>6</v>
      </c>
      <c r="M5" s="333"/>
      <c r="N5" s="334" t="s">
        <v>1</v>
      </c>
      <c r="O5" s="330" t="s">
        <v>2</v>
      </c>
      <c r="P5" s="318" t="s">
        <v>134</v>
      </c>
      <c r="Q5" s="330" t="s">
        <v>3</v>
      </c>
      <c r="R5" s="352" t="s">
        <v>122</v>
      </c>
      <c r="S5" s="332" t="s">
        <v>6</v>
      </c>
      <c r="T5" s="333"/>
    </row>
    <row customFormat="1" customHeight="1" ht="96" r="6" s="110" spans="1:20" thickBot="1" x14ac:dyDescent="0.3">
      <c r="A6" s="174"/>
      <c r="B6" s="350"/>
      <c r="C6" s="350"/>
      <c r="D6" s="350"/>
      <c r="E6" s="329"/>
      <c r="F6" s="330"/>
      <c r="G6" s="319"/>
      <c r="H6" s="330"/>
      <c r="I6" s="305" t="s">
        <v>4</v>
      </c>
      <c r="J6" s="306" t="s">
        <v>5</v>
      </c>
      <c r="K6" s="353"/>
      <c r="L6" s="29" t="s">
        <v>7</v>
      </c>
      <c r="M6" s="30" t="s">
        <v>8</v>
      </c>
      <c r="N6" s="334"/>
      <c r="O6" s="330"/>
      <c r="P6" s="319"/>
      <c r="Q6" s="330"/>
      <c r="R6" s="353"/>
      <c r="S6" s="29" t="s">
        <v>127</v>
      </c>
      <c r="T6" s="30" t="s">
        <v>128</v>
      </c>
    </row>
    <row customFormat="1" customHeight="1" ht="15" r="7" s="110" spans="1:20" thickBot="1" x14ac:dyDescent="0.3">
      <c r="B7" s="351"/>
      <c r="C7" s="351"/>
      <c r="D7" s="351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14">
        <v>9</v>
      </c>
      <c r="N7" s="315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14">
        <v>16</v>
      </c>
    </row>
    <row customFormat="1" r="8" s="39" spans="1:20" x14ac:dyDescent="0.3">
      <c r="A8" s="13" t="s">
        <v>150</v>
      </c>
      <c r="B8" s="378" t="s">
        <v>19</v>
      </c>
      <c r="C8" s="379" t="s">
        <v>102</v>
      </c>
      <c r="D8" s="111" t="s">
        <v>68</v>
      </c>
      <c r="E8" s="152" t="n">
        <v>2.0</v>
      </c>
      <c r="F8" s="153" t="n">
        <v>0.0</v>
      </c>
      <c r="G8" s="153" t="n">
        <v>0.0</v>
      </c>
      <c r="H8" s="153" t="n">
        <v>0.0</v>
      </c>
      <c r="I8" s="153" t="n">
        <v>0.0</v>
      </c>
      <c r="J8" s="154" t="n">
        <v>0.0</v>
      </c>
      <c r="K8" s="153" t="n">
        <v>2.0</v>
      </c>
      <c r="L8" s="155" t="n">
        <v>0.0</v>
      </c>
      <c r="M8" s="156" t="n">
        <v>0.0</v>
      </c>
      <c r="N8" s="157" t="n">
        <v>2.0</v>
      </c>
      <c r="O8" s="158" t="n">
        <v>0.0</v>
      </c>
      <c r="P8" s="158" t="n">
        <v>0.0</v>
      </c>
      <c r="Q8" s="158" t="n">
        <v>0.0</v>
      </c>
      <c r="R8" s="61" t="n">
        <v>2.0</v>
      </c>
      <c r="S8" s="158" t="n">
        <v>0.0</v>
      </c>
      <c r="T8" s="159" t="n">
        <v>0.0</v>
      </c>
    </row>
    <row customFormat="1" customHeight="1" ht="15.75" r="9" s="39" spans="1:20" x14ac:dyDescent="0.3">
      <c r="A9" s="13" t="s">
        <v>150</v>
      </c>
      <c r="B9" s="362"/>
      <c r="C9" s="379"/>
      <c r="D9" s="209" t="s">
        <v>103</v>
      </c>
      <c r="E9" s="121" t="n">
        <v>1.0</v>
      </c>
      <c r="F9" s="122" t="n">
        <v>0.0</v>
      </c>
      <c r="G9" s="122" t="n">
        <v>1.0</v>
      </c>
      <c r="H9" s="122" t="n">
        <v>0.0</v>
      </c>
      <c r="I9" s="122" t="n">
        <v>0.0</v>
      </c>
      <c r="J9" s="123" t="n">
        <v>0.0</v>
      </c>
      <c r="K9" s="122" t="n">
        <v>2.0</v>
      </c>
      <c r="L9" s="124" t="n">
        <v>0.0</v>
      </c>
      <c r="M9" s="125" t="n">
        <v>0.0</v>
      </c>
      <c r="N9" s="126" t="n">
        <v>2.0</v>
      </c>
      <c r="O9" s="127" t="n">
        <v>0.0</v>
      </c>
      <c r="P9" s="127" t="n">
        <v>1.0</v>
      </c>
      <c r="Q9" s="127" t="n">
        <v>0.0</v>
      </c>
      <c r="R9" s="61" t="n">
        <v>3.0</v>
      </c>
      <c r="S9" s="127" t="n">
        <v>0.0</v>
      </c>
      <c r="T9" s="129" t="n">
        <v>0.0</v>
      </c>
    </row>
    <row customFormat="1" ht="15" r="10" s="39" spans="1:20" thickBot="1" x14ac:dyDescent="0.35">
      <c r="A10" s="72"/>
      <c r="B10" s="362"/>
      <c r="C10" s="380"/>
      <c r="D10" s="184" t="s">
        <v>13</v>
      </c>
      <c r="E10" s="185" t="n">
        <f ref="E10:T10" si="0" t="shared">SUM(E8:E9)</f>
        <v>3.0</v>
      </c>
      <c r="F10" s="187" t="n">
        <f si="0" t="shared"/>
        <v>0.0</v>
      </c>
      <c r="G10" s="187" t="n">
        <f ref="G10" si="1" t="shared">SUM(G8:G9)</f>
        <v>1.0</v>
      </c>
      <c r="H10" s="187" t="n">
        <f si="0" t="shared"/>
        <v>0.0</v>
      </c>
      <c r="I10" s="187" t="n">
        <f si="0" t="shared"/>
        <v>0.0</v>
      </c>
      <c r="J10" s="188" t="n">
        <f si="0" t="shared"/>
        <v>0.0</v>
      </c>
      <c r="K10" s="134" t="n">
        <f si="0" t="shared"/>
        <v>4.0</v>
      </c>
      <c r="L10" s="189" t="n">
        <f si="0" t="shared"/>
        <v>0.0</v>
      </c>
      <c r="M10" s="190" t="n">
        <f si="0" t="shared"/>
        <v>0.0</v>
      </c>
      <c r="N10" s="191" t="n">
        <f si="0" t="shared"/>
        <v>4.0</v>
      </c>
      <c r="O10" s="192" t="n">
        <f si="0" t="shared"/>
        <v>0.0</v>
      </c>
      <c r="P10" s="192" t="n">
        <f ref="P10" si="2" t="shared">SUM(P8:P9)</f>
        <v>1.0</v>
      </c>
      <c r="Q10" s="192" t="n">
        <f si="0" t="shared"/>
        <v>0.0</v>
      </c>
      <c r="R10" s="51" t="n">
        <f si="0" t="shared"/>
        <v>5.0</v>
      </c>
      <c r="S10" s="192" t="n">
        <f si="0" t="shared"/>
        <v>0.0</v>
      </c>
      <c r="T10" s="210" t="n">
        <f si="0" t="shared"/>
        <v>0.0</v>
      </c>
    </row>
    <row customFormat="1" r="11" s="39" spans="1:20" x14ac:dyDescent="0.3">
      <c r="A11" s="13" t="s">
        <v>150</v>
      </c>
      <c r="B11" s="362"/>
      <c r="C11" s="356" t="s">
        <v>20</v>
      </c>
      <c r="D11" s="211" t="s">
        <v>69</v>
      </c>
      <c r="E11" s="152" t="n">
        <v>1.0</v>
      </c>
      <c r="F11" s="153" t="n">
        <v>0.0</v>
      </c>
      <c r="G11" s="153" t="n">
        <v>0.0</v>
      </c>
      <c r="H11" s="153" t="n">
        <v>0.0</v>
      </c>
      <c r="I11" s="153" t="n">
        <v>0.0</v>
      </c>
      <c r="J11" s="154" t="n">
        <v>0.0</v>
      </c>
      <c r="K11" s="113" t="n">
        <v>1.0</v>
      </c>
      <c r="L11" s="155" t="n">
        <v>0.0</v>
      </c>
      <c r="M11" s="156" t="n">
        <v>0.0</v>
      </c>
      <c r="N11" s="157" t="n">
        <v>2.0</v>
      </c>
      <c r="O11" s="158" t="n">
        <v>0.0</v>
      </c>
      <c r="P11" s="158" t="n">
        <v>0.0</v>
      </c>
      <c r="Q11" s="158" t="n">
        <v>0.0</v>
      </c>
      <c r="R11" s="61" t="n">
        <v>2.0</v>
      </c>
      <c r="S11" s="158" t="n">
        <v>0.0</v>
      </c>
      <c r="T11" s="159" t="n">
        <v>0.0</v>
      </c>
    </row>
    <row customFormat="1" r="12" s="39" spans="1:20" x14ac:dyDescent="0.3">
      <c r="A12" s="13" t="s">
        <v>150</v>
      </c>
      <c r="B12" s="362"/>
      <c r="C12" s="354"/>
      <c r="D12" s="195" t="s">
        <v>20</v>
      </c>
      <c r="E12" s="121" t="n">
        <v>4.0</v>
      </c>
      <c r="F12" s="122" t="n">
        <v>1.0</v>
      </c>
      <c r="G12" s="122" t="n">
        <v>0.0</v>
      </c>
      <c r="H12" s="122" t="n">
        <v>0.0</v>
      </c>
      <c r="I12" s="122" t="n">
        <v>0.0</v>
      </c>
      <c r="J12" s="123" t="n">
        <v>0.0</v>
      </c>
      <c r="K12" s="122" t="n">
        <v>5.0</v>
      </c>
      <c r="L12" s="124" t="n">
        <v>0.0</v>
      </c>
      <c r="M12" s="125" t="n">
        <v>2.0</v>
      </c>
      <c r="N12" s="126" t="n">
        <v>5.0</v>
      </c>
      <c r="O12" s="127" t="n">
        <v>1.0</v>
      </c>
      <c r="P12" s="127" t="n">
        <v>0.0</v>
      </c>
      <c r="Q12" s="127" t="n">
        <v>0.0</v>
      </c>
      <c r="R12" s="61" t="n">
        <v>6.0</v>
      </c>
      <c r="S12" s="127" t="n">
        <v>0.0</v>
      </c>
      <c r="T12" s="129" t="n">
        <v>3.0</v>
      </c>
    </row>
    <row customFormat="1" ht="15" r="13" s="39" spans="1:20" thickBot="1" x14ac:dyDescent="0.35">
      <c r="A13" s="72"/>
      <c r="B13" s="362"/>
      <c r="C13" s="355"/>
      <c r="D13" s="184" t="s">
        <v>13</v>
      </c>
      <c r="E13" s="185" t="n">
        <f ref="E13:T13" si="3" t="shared">SUM(E11:E12)</f>
        <v>5.0</v>
      </c>
      <c r="F13" s="187" t="n">
        <f si="3" t="shared"/>
        <v>1.0</v>
      </c>
      <c r="G13" s="187" t="n">
        <f ref="G13" si="4" t="shared">SUM(G11:G12)</f>
        <v>0.0</v>
      </c>
      <c r="H13" s="187" t="n">
        <f si="3" t="shared"/>
        <v>0.0</v>
      </c>
      <c r="I13" s="187" t="n">
        <f si="3" t="shared"/>
        <v>0.0</v>
      </c>
      <c r="J13" s="188" t="n">
        <f si="3" t="shared"/>
        <v>0.0</v>
      </c>
      <c r="K13" s="134" t="n">
        <f si="3" t="shared"/>
        <v>6.0</v>
      </c>
      <c r="L13" s="189" t="n">
        <f si="3" t="shared"/>
        <v>0.0</v>
      </c>
      <c r="M13" s="190" t="n">
        <f si="3" t="shared"/>
        <v>2.0</v>
      </c>
      <c r="N13" s="191" t="n">
        <f si="3" t="shared"/>
        <v>7.0</v>
      </c>
      <c r="O13" s="192" t="n">
        <f si="3" t="shared"/>
        <v>1.0</v>
      </c>
      <c r="P13" s="192" t="n">
        <f ref="P13" si="5" t="shared">SUM(P11:P12)</f>
        <v>0.0</v>
      </c>
      <c r="Q13" s="192" t="n">
        <f si="3" t="shared"/>
        <v>0.0</v>
      </c>
      <c r="R13" s="51" t="n">
        <f si="3" t="shared"/>
        <v>8.0</v>
      </c>
      <c r="S13" s="192" t="n">
        <f si="3" t="shared"/>
        <v>0.0</v>
      </c>
      <c r="T13" s="210" t="n">
        <f si="3" t="shared"/>
        <v>3.0</v>
      </c>
    </row>
    <row customFormat="1" r="14" s="39" spans="1:20" x14ac:dyDescent="0.3">
      <c r="A14" s="13" t="s">
        <v>150</v>
      </c>
      <c r="B14" s="362"/>
      <c r="C14" s="381" t="s">
        <v>21</v>
      </c>
      <c r="D14" s="151" t="s">
        <v>21</v>
      </c>
      <c r="E14" s="152" t="n">
        <v>0.0</v>
      </c>
      <c r="F14" s="153" t="n">
        <v>0.0</v>
      </c>
      <c r="G14" s="153" t="n">
        <v>0.0</v>
      </c>
      <c r="H14" s="153" t="n">
        <v>0.0</v>
      </c>
      <c r="I14" s="153" t="n">
        <v>0.0</v>
      </c>
      <c r="J14" s="154" t="n">
        <v>0.0</v>
      </c>
      <c r="K14" s="113" t="n">
        <v>0.0</v>
      </c>
      <c r="L14" s="155" t="n">
        <v>0.0</v>
      </c>
      <c r="M14" s="156" t="n">
        <v>0.0</v>
      </c>
      <c r="N14" s="157" t="n">
        <v>0.0</v>
      </c>
      <c r="O14" s="158" t="n">
        <v>0.0</v>
      </c>
      <c r="P14" s="158" t="n">
        <v>0.0</v>
      </c>
      <c r="Q14" s="158" t="n">
        <v>0.0</v>
      </c>
      <c r="R14" s="61" t="n">
        <v>0.0</v>
      </c>
      <c r="S14" s="158" t="n">
        <v>0.0</v>
      </c>
      <c r="T14" s="159" t="n">
        <v>0.0</v>
      </c>
    </row>
    <row customFormat="1" r="15" s="39" spans="1:20" x14ac:dyDescent="0.3">
      <c r="A15" s="13" t="s">
        <v>150</v>
      </c>
      <c r="B15" s="362"/>
      <c r="C15" s="382"/>
      <c r="D15" s="120" t="s">
        <v>70</v>
      </c>
      <c r="E15" s="121" t="n">
        <v>1.0</v>
      </c>
      <c r="F15" s="122" t="n">
        <v>0.0</v>
      </c>
      <c r="G15" s="122" t="n">
        <v>0.0</v>
      </c>
      <c r="H15" s="122" t="n">
        <v>0.0</v>
      </c>
      <c r="I15" s="122" t="n">
        <v>0.0</v>
      </c>
      <c r="J15" s="123" t="n">
        <v>0.0</v>
      </c>
      <c r="K15" s="122" t="n">
        <v>1.0</v>
      </c>
      <c r="L15" s="124" t="n">
        <v>0.0</v>
      </c>
      <c r="M15" s="125" t="n">
        <v>0.0</v>
      </c>
      <c r="N15" s="126" t="n">
        <v>2.0</v>
      </c>
      <c r="O15" s="127" t="n">
        <v>0.0</v>
      </c>
      <c r="P15" s="127" t="n">
        <v>0.0</v>
      </c>
      <c r="Q15" s="127" t="n">
        <v>0.0</v>
      </c>
      <c r="R15" s="61" t="n">
        <v>2.0</v>
      </c>
      <c r="S15" s="127" t="n">
        <v>0.0</v>
      </c>
      <c r="T15" s="129" t="n">
        <v>0.0</v>
      </c>
    </row>
    <row customFormat="1" ht="15" r="16" s="39" spans="1:20" thickBot="1" x14ac:dyDescent="0.35">
      <c r="A16" s="72"/>
      <c r="B16" s="362"/>
      <c r="C16" s="383"/>
      <c r="D16" s="184" t="s">
        <v>13</v>
      </c>
      <c r="E16" s="185" t="n">
        <f ref="E16:T16" si="6" t="shared">SUM(E14:E15)</f>
        <v>1.0</v>
      </c>
      <c r="F16" s="187" t="n">
        <f si="6" t="shared"/>
        <v>0.0</v>
      </c>
      <c r="G16" s="187" t="n">
        <f ref="G16" si="7" t="shared">SUM(G14:G15)</f>
        <v>0.0</v>
      </c>
      <c r="H16" s="187" t="n">
        <f si="6" t="shared"/>
        <v>0.0</v>
      </c>
      <c r="I16" s="187" t="n">
        <f si="6" t="shared"/>
        <v>0.0</v>
      </c>
      <c r="J16" s="188" t="n">
        <f si="6" t="shared"/>
        <v>0.0</v>
      </c>
      <c r="K16" s="134" t="n">
        <f si="6" t="shared"/>
        <v>1.0</v>
      </c>
      <c r="L16" s="189" t="n">
        <f si="6" t="shared"/>
        <v>0.0</v>
      </c>
      <c r="M16" s="190" t="n">
        <f si="6" t="shared"/>
        <v>0.0</v>
      </c>
      <c r="N16" s="191" t="n">
        <f si="6" t="shared"/>
        <v>2.0</v>
      </c>
      <c r="O16" s="192" t="n">
        <f si="6" t="shared"/>
        <v>0.0</v>
      </c>
      <c r="P16" s="192" t="n">
        <f ref="P16" si="8" t="shared">SUM(P14:P15)</f>
        <v>0.0</v>
      </c>
      <c r="Q16" s="192" t="n">
        <f si="6" t="shared"/>
        <v>0.0</v>
      </c>
      <c r="R16" s="51" t="n">
        <f si="6" t="shared"/>
        <v>2.0</v>
      </c>
      <c r="S16" s="192" t="n">
        <f si="6" t="shared"/>
        <v>0.0</v>
      </c>
      <c r="T16" s="210" t="n">
        <f si="6" t="shared"/>
        <v>0.0</v>
      </c>
    </row>
    <row customFormat="1" ht="15" r="17" s="39" spans="1:20" thickBot="1" x14ac:dyDescent="0.35">
      <c r="A17" s="13" t="s">
        <v>150</v>
      </c>
      <c r="B17" s="362"/>
      <c r="C17" s="140" t="s">
        <v>22</v>
      </c>
      <c r="D17" s="212" t="s">
        <v>22</v>
      </c>
      <c r="E17" s="185" t="n">
        <v>19.0</v>
      </c>
      <c r="F17" s="187" t="n">
        <v>0.0</v>
      </c>
      <c r="G17" s="187" t="n">
        <v>0.0</v>
      </c>
      <c r="H17" s="187" t="n">
        <v>1.0</v>
      </c>
      <c r="I17" s="187" t="n">
        <v>1.0</v>
      </c>
      <c r="J17" s="188" t="n">
        <v>0.0</v>
      </c>
      <c r="K17" s="145" t="n">
        <v>20.0</v>
      </c>
      <c r="L17" s="189" t="n">
        <v>1.0</v>
      </c>
      <c r="M17" s="190" t="n">
        <v>1.0</v>
      </c>
      <c r="N17" s="191" t="n">
        <v>27.0</v>
      </c>
      <c r="O17" s="192" t="n">
        <v>0.0</v>
      </c>
      <c r="P17" s="192" t="n">
        <v>0.0</v>
      </c>
      <c r="Q17" s="192" t="n">
        <v>2.0</v>
      </c>
      <c r="R17" s="51" t="n">
        <v>29.0</v>
      </c>
      <c r="S17" s="192" t="n">
        <v>2.0</v>
      </c>
      <c r="T17" s="210" t="n">
        <v>2.0</v>
      </c>
    </row>
    <row customFormat="1" r="18" s="39" spans="1:20" x14ac:dyDescent="0.3">
      <c r="A18" s="13" t="s">
        <v>150</v>
      </c>
      <c r="B18" s="362"/>
      <c r="C18" s="381" t="s">
        <v>23</v>
      </c>
      <c r="D18" s="111" t="s">
        <v>71</v>
      </c>
      <c r="E18" s="152" t="n">
        <v>1.0</v>
      </c>
      <c r="F18" s="153" t="n">
        <v>0.0</v>
      </c>
      <c r="G18" s="153" t="n">
        <v>0.0</v>
      </c>
      <c r="H18" s="153" t="n">
        <v>0.0</v>
      </c>
      <c r="I18" s="153" t="n">
        <v>0.0</v>
      </c>
      <c r="J18" s="154" t="n">
        <v>0.0</v>
      </c>
      <c r="K18" s="113" t="n">
        <v>1.0</v>
      </c>
      <c r="L18" s="155" t="n">
        <v>0.0</v>
      </c>
      <c r="M18" s="156" t="n">
        <v>0.0</v>
      </c>
      <c r="N18" s="157" t="n">
        <v>2.0</v>
      </c>
      <c r="O18" s="158" t="n">
        <v>0.0</v>
      </c>
      <c r="P18" s="158" t="n">
        <v>0.0</v>
      </c>
      <c r="Q18" s="158" t="n">
        <v>0.0</v>
      </c>
      <c r="R18" s="61" t="n">
        <v>2.0</v>
      </c>
      <c r="S18" s="158" t="n">
        <v>0.0</v>
      </c>
      <c r="T18" s="159" t="n">
        <v>0.0</v>
      </c>
    </row>
    <row customFormat="1" r="19" s="39" spans="1:20" x14ac:dyDescent="0.3">
      <c r="A19" s="13" t="s">
        <v>150</v>
      </c>
      <c r="B19" s="362"/>
      <c r="C19" s="382"/>
      <c r="D19" s="120" t="s">
        <v>23</v>
      </c>
      <c r="E19" s="121" t="n">
        <v>4.0</v>
      </c>
      <c r="F19" s="122" t="n">
        <v>1.0</v>
      </c>
      <c r="G19" s="122" t="n">
        <v>1.0</v>
      </c>
      <c r="H19" s="122" t="n">
        <v>2.0</v>
      </c>
      <c r="I19" s="122" t="n">
        <v>1.0</v>
      </c>
      <c r="J19" s="123" t="n">
        <v>1.0</v>
      </c>
      <c r="K19" s="122" t="n">
        <v>8.0</v>
      </c>
      <c r="L19" s="124" t="n">
        <v>1.0</v>
      </c>
      <c r="M19" s="125" t="n">
        <v>2.0</v>
      </c>
      <c r="N19" s="126" t="n">
        <v>6.0</v>
      </c>
      <c r="O19" s="127" t="n">
        <v>1.0</v>
      </c>
      <c r="P19" s="127" t="n">
        <v>1.0</v>
      </c>
      <c r="Q19" s="127" t="n">
        <v>2.0</v>
      </c>
      <c r="R19" s="61" t="n">
        <v>10.0</v>
      </c>
      <c r="S19" s="127" t="n">
        <v>1.0</v>
      </c>
      <c r="T19" s="129" t="n">
        <v>2.0</v>
      </c>
    </row>
    <row customFormat="1" ht="15" r="20" s="39" spans="1:20" thickBot="1" x14ac:dyDescent="0.35">
      <c r="B20" s="362"/>
      <c r="C20" s="382"/>
      <c r="D20" s="213" t="s">
        <v>13</v>
      </c>
      <c r="E20" s="131" t="n">
        <f ref="E20:T20" si="9" t="shared">SUM(E18:E19)</f>
        <v>5.0</v>
      </c>
      <c r="F20" s="132" t="n">
        <f si="9" t="shared"/>
        <v>1.0</v>
      </c>
      <c r="G20" s="132" t="n">
        <f ref="G20" si="10" t="shared">SUM(G18:G19)</f>
        <v>1.0</v>
      </c>
      <c r="H20" s="132" t="n">
        <f si="9" t="shared"/>
        <v>2.0</v>
      </c>
      <c r="I20" s="132" t="n">
        <f si="9" t="shared"/>
        <v>1.0</v>
      </c>
      <c r="J20" s="133" t="n">
        <f si="9" t="shared"/>
        <v>1.0</v>
      </c>
      <c r="K20" s="132" t="n">
        <f si="9" t="shared"/>
        <v>9.0</v>
      </c>
      <c r="L20" s="135" t="n">
        <f si="9" t="shared"/>
        <v>1.0</v>
      </c>
      <c r="M20" s="136" t="n">
        <f si="9" t="shared"/>
        <v>2.0</v>
      </c>
      <c r="N20" s="137" t="n">
        <f si="9" t="shared"/>
        <v>8.0</v>
      </c>
      <c r="O20" s="138" t="n">
        <f si="9" t="shared"/>
        <v>1.0</v>
      </c>
      <c r="P20" s="138" t="n">
        <f ref="P20" si="11" t="shared">SUM(P18:P19)</f>
        <v>1.0</v>
      </c>
      <c r="Q20" s="138" t="n">
        <f si="9" t="shared"/>
        <v>2.0</v>
      </c>
      <c r="R20" s="100" t="n">
        <f si="9" t="shared"/>
        <v>12.0</v>
      </c>
      <c r="S20" s="138" t="n">
        <f si="9" t="shared"/>
        <v>1.0</v>
      </c>
      <c r="T20" s="139" t="n">
        <f si="9" t="shared"/>
        <v>2.0</v>
      </c>
    </row>
    <row customFormat="1" customHeight="1" ht="16.5" r="21" s="39" spans="1:20" x14ac:dyDescent="0.3">
      <c r="B21" s="362"/>
      <c r="C21" s="376" t="s">
        <v>99</v>
      </c>
      <c r="D21" s="377"/>
      <c r="E21" s="103" t="n">
        <f ref="E21:T21" si="12" t="shared">E20+E17+E16+E13+E10</f>
        <v>33.0</v>
      </c>
      <c r="F21" s="104" t="n">
        <f si="12" t="shared"/>
        <v>2.0</v>
      </c>
      <c r="G21" s="104" t="n">
        <f ref="G21" si="13" t="shared">G20+G17+G16+G13+G10</f>
        <v>2.0</v>
      </c>
      <c r="H21" s="104" t="n">
        <f si="12" t="shared"/>
        <v>3.0</v>
      </c>
      <c r="I21" s="104" t="n">
        <f si="12" t="shared"/>
        <v>2.0</v>
      </c>
      <c r="J21" s="104" t="n">
        <f si="12" t="shared"/>
        <v>1.0</v>
      </c>
      <c r="K21" s="104" t="n">
        <f si="12" t="shared"/>
        <v>40.0</v>
      </c>
      <c r="L21" s="104" t="n">
        <f si="12" t="shared"/>
        <v>2.0</v>
      </c>
      <c r="M21" s="105" t="n">
        <f si="12" t="shared"/>
        <v>5.0</v>
      </c>
      <c r="N21" s="103" t="n">
        <f si="12" t="shared"/>
        <v>48.0</v>
      </c>
      <c r="O21" s="104" t="n">
        <f si="12" t="shared"/>
        <v>2.0</v>
      </c>
      <c r="P21" s="104" t="n">
        <f ref="P21" si="14" t="shared">P20+P17+P16+P13+P10</f>
        <v>2.0</v>
      </c>
      <c r="Q21" s="104" t="n">
        <f si="12" t="shared"/>
        <v>4.0</v>
      </c>
      <c r="R21" s="104" t="n">
        <f si="12" t="shared"/>
        <v>56.0</v>
      </c>
      <c r="S21" s="104" t="n">
        <f si="12" t="shared"/>
        <v>3.0</v>
      </c>
      <c r="T21" s="105" t="n">
        <f si="12" t="shared"/>
        <v>7.0</v>
      </c>
    </row>
    <row customFormat="1" ht="15" r="22" s="39" spans="1:20" thickBot="1" x14ac:dyDescent="0.35">
      <c r="B22" s="363"/>
      <c r="C22" s="359" t="s">
        <v>100</v>
      </c>
      <c r="D22" s="372"/>
      <c r="E22" s="269" t="n">
        <f>IF(ISERROR(E21/($E21+$F21+$G21+$H21)),0,(E21/($E21+$F21+$G21+$H21)))</f>
        <v>0.825</v>
      </c>
      <c r="F22" s="271" t="n">
        <f ref="F22:G22" si="15" t="shared">IF(ISERROR(F21/($E21+$F21+$G21+$H21)),0,(F21/($E21+$F21+$G21+$H21)))</f>
        <v>0.05</v>
      </c>
      <c r="G22" s="271" t="n">
        <f si="15" t="shared"/>
        <v>0.05</v>
      </c>
      <c r="H22" s="270" t="n">
        <f>IF(1-E22-F22-G22=1,IF(H21=0,0,1),1-E22-F22-G22)</f>
        <v>0.07500000000000005</v>
      </c>
      <c r="I22" s="271" t="n">
        <f>IF(ISERROR(I21/H21),0,(I21/H21))</f>
        <v>0.6666666666666666</v>
      </c>
      <c r="J22" s="271" t="n">
        <f>IF(1-I22=1,IF(J21=0,0,1),1-I22)</f>
        <v>0.33333333333333337</v>
      </c>
      <c r="K22" s="271"/>
      <c r="L22" s="271" t="n">
        <f>IF(ISERROR(L21/K21),0,L21/K21)</f>
        <v>0.05</v>
      </c>
      <c r="M22" s="272" t="n">
        <f>IF(ISERROR(M21/K21),0,M21/K21)</f>
        <v>0.125</v>
      </c>
      <c r="N22" s="269" t="n">
        <f>IF(ISERROR(N21/R21),0,N21/R21)</f>
        <v>0.8571428571428571</v>
      </c>
      <c r="O22" s="271" t="n">
        <f>IF(ISERROR(O21/R21),0,O21/R21)</f>
        <v>0.03571428571428571</v>
      </c>
      <c r="P22" s="271" t="n">
        <f>IF(ISERROR(P21/R21),0,P21/R21)</f>
        <v>0.03571428571428571</v>
      </c>
      <c r="Q22" s="271" t="n">
        <f>IF(1-N22-O22-P22=1,IF(Q21=0,0,1),1-N22-O22-P22)</f>
        <v>0.07142857142857148</v>
      </c>
      <c r="R22" s="271"/>
      <c r="S22" s="271" t="n">
        <f>IF(ISERROR(S21/R21),0,(S21/R21))</f>
        <v>0.05357142857142857</v>
      </c>
      <c r="T22" s="273" t="n">
        <f>IF(ISERROR(T21/R21),0,T21/R21)</f>
        <v>0.125</v>
      </c>
    </row>
    <row customFormat="1" ht="15" r="23" s="207" spans="1:20" thickBot="1" x14ac:dyDescent="0.35">
      <c r="A23" s="207" t="s">
        <v>150</v>
      </c>
      <c r="B23" s="106"/>
      <c r="C23" s="107"/>
      <c r="D23" s="107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</row>
    <row customFormat="1" customHeight="1" ht="22.5" r="24" s="39" spans="1:20" thickBot="1" x14ac:dyDescent="0.35">
      <c r="B24" s="320" t="s">
        <v>145</v>
      </c>
      <c r="C24" s="321"/>
      <c r="D24" s="321"/>
      <c r="E24" s="321"/>
      <c r="F24" s="321"/>
      <c r="G24" s="321"/>
      <c r="H24" s="321"/>
      <c r="I24" s="321"/>
      <c r="J24" s="304"/>
      <c r="K24" s="304"/>
      <c r="L24" s="304" t="s">
        <v>148</v>
      </c>
      <c r="M24" s="304"/>
      <c r="N24" s="304"/>
      <c r="O24" s="304"/>
      <c r="P24" s="304"/>
      <c r="Q24" s="40"/>
      <c r="R24" s="304" t="s">
        <v>105</v>
      </c>
      <c r="S24" s="304"/>
      <c r="T24" s="26" t="s">
        <v>149</v>
      </c>
    </row>
    <row customFormat="1" ht="15" r="25" s="39" spans="1:20" thickBot="1" x14ac:dyDescent="0.35"/>
    <row customFormat="1" ht="15" r="26" s="39" spans="1:20" thickBot="1" x14ac:dyDescent="0.35">
      <c r="B26" s="349" t="s">
        <v>0</v>
      </c>
      <c r="C26" s="349" t="s">
        <v>97</v>
      </c>
      <c r="D26" s="349" t="s">
        <v>98</v>
      </c>
      <c r="E26" s="327" t="s">
        <v>120</v>
      </c>
      <c r="F26" s="327"/>
      <c r="G26" s="327"/>
      <c r="H26" s="327"/>
      <c r="I26" s="327"/>
      <c r="J26" s="327"/>
      <c r="K26" s="327"/>
      <c r="L26" s="327"/>
      <c r="M26" s="327"/>
      <c r="N26" s="328" t="s">
        <v>129</v>
      </c>
      <c r="O26" s="327"/>
      <c r="P26" s="327"/>
      <c r="Q26" s="327"/>
      <c r="R26" s="327"/>
      <c r="S26" s="327"/>
      <c r="T26" s="327"/>
    </row>
    <row customFormat="1" customHeight="1" ht="15" r="27" s="39" spans="1:20" x14ac:dyDescent="0.3">
      <c r="B27" s="350"/>
      <c r="C27" s="350"/>
      <c r="D27" s="350"/>
      <c r="E27" s="329" t="s">
        <v>1</v>
      </c>
      <c r="F27" s="330" t="s">
        <v>2</v>
      </c>
      <c r="G27" s="318" t="s">
        <v>134</v>
      </c>
      <c r="H27" s="330" t="s">
        <v>3</v>
      </c>
      <c r="I27" s="322" t="s">
        <v>6</v>
      </c>
      <c r="J27" s="323"/>
      <c r="K27" s="352" t="s">
        <v>123</v>
      </c>
      <c r="L27" s="332" t="s">
        <v>6</v>
      </c>
      <c r="M27" s="333"/>
      <c r="N27" s="334" t="s">
        <v>1</v>
      </c>
      <c r="O27" s="330" t="s">
        <v>2</v>
      </c>
      <c r="P27" s="318" t="s">
        <v>134</v>
      </c>
      <c r="Q27" s="330" t="s">
        <v>3</v>
      </c>
      <c r="R27" s="352" t="s">
        <v>122</v>
      </c>
      <c r="S27" s="332" t="s">
        <v>6</v>
      </c>
      <c r="T27" s="333"/>
    </row>
    <row customFormat="1" ht="91.8" r="28" s="39" spans="1:20" thickBot="1" x14ac:dyDescent="0.35">
      <c r="A28" s="174"/>
      <c r="B28" s="350"/>
      <c r="C28" s="350"/>
      <c r="D28" s="350"/>
      <c r="E28" s="329"/>
      <c r="F28" s="330"/>
      <c r="G28" s="319"/>
      <c r="H28" s="330"/>
      <c r="I28" s="305" t="s">
        <v>4</v>
      </c>
      <c r="J28" s="306" t="s">
        <v>5</v>
      </c>
      <c r="K28" s="353"/>
      <c r="L28" s="29" t="s">
        <v>7</v>
      </c>
      <c r="M28" s="30" t="s">
        <v>8</v>
      </c>
      <c r="N28" s="334"/>
      <c r="O28" s="330"/>
      <c r="P28" s="319"/>
      <c r="Q28" s="330"/>
      <c r="R28" s="353"/>
      <c r="S28" s="29" t="s">
        <v>127</v>
      </c>
      <c r="T28" s="30" t="s">
        <v>128</v>
      </c>
    </row>
    <row customFormat="1" ht="15" r="29" s="39" spans="1:20" thickBot="1" x14ac:dyDescent="0.35">
      <c r="A29" s="110"/>
      <c r="B29" s="351"/>
      <c r="C29" s="351"/>
      <c r="D29" s="351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14">
        <v>9</v>
      </c>
      <c r="N29" s="315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14">
        <v>16</v>
      </c>
    </row>
    <row customFormat="1" r="30" s="39" spans="1:20" x14ac:dyDescent="0.3">
      <c r="A30" s="13" t="s">
        <v>150</v>
      </c>
      <c r="B30" s="378" t="s">
        <v>19</v>
      </c>
      <c r="C30" s="379" t="s">
        <v>102</v>
      </c>
      <c r="D30" s="111" t="s">
        <v>68</v>
      </c>
      <c r="E30" s="152" t="n">
        <v>20.0</v>
      </c>
      <c r="F30" s="153" t="n">
        <v>4.0</v>
      </c>
      <c r="G30" s="153" t="n">
        <v>1.0</v>
      </c>
      <c r="H30" s="153" t="n">
        <v>2.0</v>
      </c>
      <c r="I30" s="153" t="n">
        <v>2.0</v>
      </c>
      <c r="J30" s="154" t="n">
        <v>0.0</v>
      </c>
      <c r="K30" s="153" t="n">
        <v>27.0</v>
      </c>
      <c r="L30" s="155" t="n">
        <v>2.0</v>
      </c>
      <c r="M30" s="156" t="n">
        <v>2.0</v>
      </c>
      <c r="N30" s="157" t="n">
        <v>28.0</v>
      </c>
      <c r="O30" s="158" t="n">
        <v>4.0</v>
      </c>
      <c r="P30" s="158" t="n">
        <v>1.0</v>
      </c>
      <c r="Q30" s="158" t="n">
        <v>3.0</v>
      </c>
      <c r="R30" s="61" t="n">
        <v>36.0</v>
      </c>
      <c r="S30" s="158" t="n">
        <v>3.0</v>
      </c>
      <c r="T30" s="159" t="n">
        <v>2.0</v>
      </c>
    </row>
    <row customFormat="1" r="31" s="39" spans="1:20" x14ac:dyDescent="0.3">
      <c r="A31" s="13" t="s">
        <v>150</v>
      </c>
      <c r="B31" s="362"/>
      <c r="C31" s="379"/>
      <c r="D31" s="209" t="s">
        <v>103</v>
      </c>
      <c r="E31" s="121" t="n">
        <v>51.0</v>
      </c>
      <c r="F31" s="122" t="n">
        <v>8.0</v>
      </c>
      <c r="G31" s="122" t="n">
        <v>7.0</v>
      </c>
      <c r="H31" s="122" t="n">
        <v>8.0</v>
      </c>
      <c r="I31" s="122" t="n">
        <v>6.0</v>
      </c>
      <c r="J31" s="123" t="n">
        <v>2.0</v>
      </c>
      <c r="K31" s="122" t="n">
        <v>74.0</v>
      </c>
      <c r="L31" s="124" t="n">
        <v>6.0</v>
      </c>
      <c r="M31" s="125" t="n">
        <v>10.0</v>
      </c>
      <c r="N31" s="126" t="n">
        <v>68.0</v>
      </c>
      <c r="O31" s="127" t="n">
        <v>14.0</v>
      </c>
      <c r="P31" s="127" t="n">
        <v>11.0</v>
      </c>
      <c r="Q31" s="127" t="n">
        <v>12.0</v>
      </c>
      <c r="R31" s="61" t="n">
        <v>105.0</v>
      </c>
      <c r="S31" s="127" t="n">
        <v>10.0</v>
      </c>
      <c r="T31" s="129" t="n">
        <v>13.0</v>
      </c>
    </row>
    <row customFormat="1" ht="15" r="32" s="39" spans="1:20" thickBot="1" x14ac:dyDescent="0.35">
      <c r="A32" s="72"/>
      <c r="B32" s="362"/>
      <c r="C32" s="380"/>
      <c r="D32" s="184" t="s">
        <v>13</v>
      </c>
      <c r="E32" s="185" t="n">
        <f ref="E32:T32" si="16" t="shared">SUM(E30:E31)</f>
        <v>71.0</v>
      </c>
      <c r="F32" s="187" t="n">
        <f si="16" t="shared"/>
        <v>12.0</v>
      </c>
      <c r="G32" s="187" t="n">
        <f ref="G32" si="17" t="shared">SUM(G30:G31)</f>
        <v>8.0</v>
      </c>
      <c r="H32" s="187" t="n">
        <f si="16" t="shared"/>
        <v>10.0</v>
      </c>
      <c r="I32" s="187" t="n">
        <f si="16" t="shared"/>
        <v>8.0</v>
      </c>
      <c r="J32" s="188" t="n">
        <f si="16" t="shared"/>
        <v>2.0</v>
      </c>
      <c r="K32" s="134" t="n">
        <f si="16" t="shared"/>
        <v>101.0</v>
      </c>
      <c r="L32" s="189" t="n">
        <f si="16" t="shared"/>
        <v>8.0</v>
      </c>
      <c r="M32" s="190" t="n">
        <f si="16" t="shared"/>
        <v>12.0</v>
      </c>
      <c r="N32" s="191" t="n">
        <f si="16" t="shared"/>
        <v>96.0</v>
      </c>
      <c r="O32" s="192" t="n">
        <f si="16" t="shared"/>
        <v>18.0</v>
      </c>
      <c r="P32" s="192" t="n">
        <f ref="P32" si="18" t="shared">SUM(P30:P31)</f>
        <v>12.0</v>
      </c>
      <c r="Q32" s="192" t="n">
        <f si="16" t="shared"/>
        <v>15.0</v>
      </c>
      <c r="R32" s="51" t="n">
        <f si="16" t="shared"/>
        <v>141.0</v>
      </c>
      <c r="S32" s="192" t="n">
        <f si="16" t="shared"/>
        <v>13.0</v>
      </c>
      <c r="T32" s="210" t="n">
        <f si="16" t="shared"/>
        <v>15.0</v>
      </c>
    </row>
    <row customFormat="1" r="33" s="39" spans="1:20" x14ac:dyDescent="0.3">
      <c r="A33" s="13" t="s">
        <v>150</v>
      </c>
      <c r="B33" s="362"/>
      <c r="C33" s="356" t="s">
        <v>20</v>
      </c>
      <c r="D33" s="211" t="s">
        <v>69</v>
      </c>
      <c r="E33" s="152" t="n">
        <v>23.0</v>
      </c>
      <c r="F33" s="153" t="n">
        <v>6.0</v>
      </c>
      <c r="G33" s="153" t="n">
        <v>2.0</v>
      </c>
      <c r="H33" s="153" t="n">
        <v>5.0</v>
      </c>
      <c r="I33" s="153" t="n">
        <v>5.0</v>
      </c>
      <c r="J33" s="154" t="n">
        <v>0.0</v>
      </c>
      <c r="K33" s="113" t="n">
        <v>36.0</v>
      </c>
      <c r="L33" s="155" t="n">
        <v>3.0</v>
      </c>
      <c r="M33" s="156" t="n">
        <v>3.0</v>
      </c>
      <c r="N33" s="157" t="n">
        <v>33.0</v>
      </c>
      <c r="O33" s="158" t="n">
        <v>6.0</v>
      </c>
      <c r="P33" s="158" t="n">
        <v>3.0</v>
      </c>
      <c r="Q33" s="158" t="n">
        <v>8.0</v>
      </c>
      <c r="R33" s="61" t="n">
        <v>50.0</v>
      </c>
      <c r="S33" s="158" t="n">
        <v>5.0</v>
      </c>
      <c r="T33" s="159" t="n">
        <v>4.0</v>
      </c>
    </row>
    <row customFormat="1" r="34" s="39" spans="1:20" x14ac:dyDescent="0.3">
      <c r="A34" s="13" t="s">
        <v>150</v>
      </c>
      <c r="B34" s="362"/>
      <c r="C34" s="354"/>
      <c r="D34" s="195" t="s">
        <v>20</v>
      </c>
      <c r="E34" s="121" t="n">
        <v>27.0</v>
      </c>
      <c r="F34" s="122" t="n">
        <v>5.0</v>
      </c>
      <c r="G34" s="122" t="n">
        <v>1.0</v>
      </c>
      <c r="H34" s="122" t="n">
        <v>4.0</v>
      </c>
      <c r="I34" s="122" t="n">
        <v>4.0</v>
      </c>
      <c r="J34" s="123" t="n">
        <v>0.0</v>
      </c>
      <c r="K34" s="122" t="n">
        <v>37.0</v>
      </c>
      <c r="L34" s="124" t="n">
        <v>4.0</v>
      </c>
      <c r="M34" s="125" t="n">
        <v>3.0</v>
      </c>
      <c r="N34" s="126" t="n">
        <v>37.0</v>
      </c>
      <c r="O34" s="127" t="n">
        <v>6.0</v>
      </c>
      <c r="P34" s="127" t="n">
        <v>2.0</v>
      </c>
      <c r="Q34" s="127" t="n">
        <v>4.0</v>
      </c>
      <c r="R34" s="61" t="n">
        <v>49.0</v>
      </c>
      <c r="S34" s="127" t="n">
        <v>4.0</v>
      </c>
      <c r="T34" s="129" t="n">
        <v>3.0</v>
      </c>
    </row>
    <row customFormat="1" ht="15" r="35" s="39" spans="1:20" thickBot="1" x14ac:dyDescent="0.35">
      <c r="A35" s="72"/>
      <c r="B35" s="362"/>
      <c r="C35" s="355"/>
      <c r="D35" s="184" t="s">
        <v>13</v>
      </c>
      <c r="E35" s="185" t="n">
        <f ref="E35:T35" si="19" t="shared">SUM(E33:E34)</f>
        <v>50.0</v>
      </c>
      <c r="F35" s="187" t="n">
        <f si="19" t="shared"/>
        <v>11.0</v>
      </c>
      <c r="G35" s="187" t="n">
        <f ref="G35" si="20" t="shared">SUM(G33:G34)</f>
        <v>3.0</v>
      </c>
      <c r="H35" s="187" t="n">
        <f si="19" t="shared"/>
        <v>9.0</v>
      </c>
      <c r="I35" s="187" t="n">
        <f si="19" t="shared"/>
        <v>9.0</v>
      </c>
      <c r="J35" s="188" t="n">
        <f si="19" t="shared"/>
        <v>0.0</v>
      </c>
      <c r="K35" s="134" t="n">
        <f si="19" t="shared"/>
        <v>73.0</v>
      </c>
      <c r="L35" s="189" t="n">
        <f si="19" t="shared"/>
        <v>7.0</v>
      </c>
      <c r="M35" s="190" t="n">
        <f si="19" t="shared"/>
        <v>6.0</v>
      </c>
      <c r="N35" s="191" t="n">
        <f si="19" t="shared"/>
        <v>70.0</v>
      </c>
      <c r="O35" s="192" t="n">
        <f si="19" t="shared"/>
        <v>12.0</v>
      </c>
      <c r="P35" s="192" t="n">
        <f ref="P35" si="21" t="shared">SUM(P33:P34)</f>
        <v>5.0</v>
      </c>
      <c r="Q35" s="192" t="n">
        <f si="19" t="shared"/>
        <v>12.0</v>
      </c>
      <c r="R35" s="51" t="n">
        <f si="19" t="shared"/>
        <v>99.0</v>
      </c>
      <c r="S35" s="192" t="n">
        <f si="19" t="shared"/>
        <v>9.0</v>
      </c>
      <c r="T35" s="210" t="n">
        <f si="19" t="shared"/>
        <v>7.0</v>
      </c>
    </row>
    <row customFormat="1" r="36" s="39" spans="1:20" x14ac:dyDescent="0.3">
      <c r="A36" s="13" t="s">
        <v>150</v>
      </c>
      <c r="B36" s="362"/>
      <c r="C36" s="381" t="s">
        <v>21</v>
      </c>
      <c r="D36" s="151" t="s">
        <v>21</v>
      </c>
      <c r="E36" s="152" t="n">
        <v>28.0</v>
      </c>
      <c r="F36" s="153" t="n">
        <v>4.0</v>
      </c>
      <c r="G36" s="153" t="n">
        <v>12.0</v>
      </c>
      <c r="H36" s="153" t="n">
        <v>6.0</v>
      </c>
      <c r="I36" s="153" t="n">
        <v>6.0</v>
      </c>
      <c r="J36" s="154" t="n">
        <v>0.0</v>
      </c>
      <c r="K36" s="113" t="n">
        <v>50.0</v>
      </c>
      <c r="L36" s="155" t="n">
        <v>5.0</v>
      </c>
      <c r="M36" s="156" t="n">
        <v>6.0</v>
      </c>
      <c r="N36" s="157" t="n">
        <v>35.0</v>
      </c>
      <c r="O36" s="158" t="n">
        <v>5.0</v>
      </c>
      <c r="P36" s="158" t="n">
        <v>20.0</v>
      </c>
      <c r="Q36" s="158" t="n">
        <v>7.0</v>
      </c>
      <c r="R36" s="61" t="n">
        <v>67.0</v>
      </c>
      <c r="S36" s="158" t="n">
        <v>6.0</v>
      </c>
      <c r="T36" s="159" t="n">
        <v>7.0</v>
      </c>
    </row>
    <row customFormat="1" r="37" s="39" spans="1:20" x14ac:dyDescent="0.3">
      <c r="A37" s="13" t="s">
        <v>150</v>
      </c>
      <c r="B37" s="362"/>
      <c r="C37" s="382"/>
      <c r="D37" s="120" t="s">
        <v>70</v>
      </c>
      <c r="E37" s="121" t="n">
        <v>26.0</v>
      </c>
      <c r="F37" s="122" t="n">
        <v>6.0</v>
      </c>
      <c r="G37" s="122" t="n">
        <v>7.0</v>
      </c>
      <c r="H37" s="122" t="n">
        <v>8.0</v>
      </c>
      <c r="I37" s="122" t="n">
        <v>8.0</v>
      </c>
      <c r="J37" s="123" t="n">
        <v>0.0</v>
      </c>
      <c r="K37" s="122" t="n">
        <v>47.0</v>
      </c>
      <c r="L37" s="124" t="n">
        <v>2.0</v>
      </c>
      <c r="M37" s="125" t="n">
        <v>9.0</v>
      </c>
      <c r="N37" s="126" t="n">
        <v>43.0</v>
      </c>
      <c r="O37" s="127" t="n">
        <v>6.0</v>
      </c>
      <c r="P37" s="127" t="n">
        <v>10.0</v>
      </c>
      <c r="Q37" s="127" t="n">
        <v>11.0</v>
      </c>
      <c r="R37" s="61" t="n">
        <v>70.0</v>
      </c>
      <c r="S37" s="127" t="n">
        <v>2.0</v>
      </c>
      <c r="T37" s="129" t="n">
        <v>15.0</v>
      </c>
    </row>
    <row customFormat="1" ht="15" r="38" s="39" spans="1:20" thickBot="1" x14ac:dyDescent="0.35">
      <c r="A38" s="72"/>
      <c r="B38" s="362"/>
      <c r="C38" s="383"/>
      <c r="D38" s="184" t="s">
        <v>13</v>
      </c>
      <c r="E38" s="185" t="n">
        <f ref="E38:T38" si="22" t="shared">SUM(E36:E37)</f>
        <v>54.0</v>
      </c>
      <c r="F38" s="187" t="n">
        <f si="22" t="shared"/>
        <v>10.0</v>
      </c>
      <c r="G38" s="187" t="n">
        <f ref="G38" si="23" t="shared">SUM(G36:G37)</f>
        <v>19.0</v>
      </c>
      <c r="H38" s="187" t="n">
        <f si="22" t="shared"/>
        <v>14.0</v>
      </c>
      <c r="I38" s="187" t="n">
        <f si="22" t="shared"/>
        <v>14.0</v>
      </c>
      <c r="J38" s="188" t="n">
        <f si="22" t="shared"/>
        <v>0.0</v>
      </c>
      <c r="K38" s="134" t="n">
        <f si="22" t="shared"/>
        <v>97.0</v>
      </c>
      <c r="L38" s="189" t="n">
        <f si="22" t="shared"/>
        <v>7.0</v>
      </c>
      <c r="M38" s="190" t="n">
        <f si="22" t="shared"/>
        <v>15.0</v>
      </c>
      <c r="N38" s="191" t="n">
        <f si="22" t="shared"/>
        <v>78.0</v>
      </c>
      <c r="O38" s="192" t="n">
        <f si="22" t="shared"/>
        <v>11.0</v>
      </c>
      <c r="P38" s="192" t="n">
        <f ref="P38" si="24" t="shared">SUM(P36:P37)</f>
        <v>30.0</v>
      </c>
      <c r="Q38" s="192" t="n">
        <f si="22" t="shared"/>
        <v>18.0</v>
      </c>
      <c r="R38" s="51" t="n">
        <f si="22" t="shared"/>
        <v>137.0</v>
      </c>
      <c r="S38" s="192" t="n">
        <f si="22" t="shared"/>
        <v>8.0</v>
      </c>
      <c r="T38" s="210" t="n">
        <f si="22" t="shared"/>
        <v>22.0</v>
      </c>
    </row>
    <row customFormat="1" ht="15" r="39" s="39" spans="1:20" thickBot="1" x14ac:dyDescent="0.35">
      <c r="A39" s="13" t="s">
        <v>150</v>
      </c>
      <c r="B39" s="362"/>
      <c r="C39" s="140" t="s">
        <v>22</v>
      </c>
      <c r="D39" s="212" t="s">
        <v>22</v>
      </c>
      <c r="E39" s="185" t="n">
        <v>90.0</v>
      </c>
      <c r="F39" s="187" t="n">
        <v>9.0</v>
      </c>
      <c r="G39" s="187" t="n">
        <v>2.0</v>
      </c>
      <c r="H39" s="187" t="n">
        <v>13.0</v>
      </c>
      <c r="I39" s="187" t="n">
        <v>12.0</v>
      </c>
      <c r="J39" s="188" t="n">
        <v>1.0</v>
      </c>
      <c r="K39" s="145" t="n">
        <v>114.0</v>
      </c>
      <c r="L39" s="189" t="n">
        <v>9.0</v>
      </c>
      <c r="M39" s="190" t="n">
        <v>17.0</v>
      </c>
      <c r="N39" s="191" t="n">
        <v>130.0</v>
      </c>
      <c r="O39" s="192" t="n">
        <v>11.0</v>
      </c>
      <c r="P39" s="192" t="n">
        <v>4.0</v>
      </c>
      <c r="Q39" s="192" t="n">
        <v>21.0</v>
      </c>
      <c r="R39" s="51" t="n">
        <v>166.0</v>
      </c>
      <c r="S39" s="192" t="n">
        <v>15.0</v>
      </c>
      <c r="T39" s="210" t="n">
        <v>26.0</v>
      </c>
    </row>
    <row customFormat="1" r="40" s="39" spans="1:20" x14ac:dyDescent="0.3">
      <c r="A40" s="13" t="s">
        <v>150</v>
      </c>
      <c r="B40" s="362"/>
      <c r="C40" s="381" t="s">
        <v>23</v>
      </c>
      <c r="D40" s="111" t="s">
        <v>71</v>
      </c>
      <c r="E40" s="152" t="n">
        <v>10.0</v>
      </c>
      <c r="F40" s="153" t="n">
        <v>1.0</v>
      </c>
      <c r="G40" s="153" t="n">
        <v>2.0</v>
      </c>
      <c r="H40" s="153" t="n">
        <v>2.0</v>
      </c>
      <c r="I40" s="153" t="n">
        <v>2.0</v>
      </c>
      <c r="J40" s="154" t="n">
        <v>0.0</v>
      </c>
      <c r="K40" s="113" t="n">
        <v>15.0</v>
      </c>
      <c r="L40" s="155" t="n">
        <v>1.0</v>
      </c>
      <c r="M40" s="156" t="n">
        <v>2.0</v>
      </c>
      <c r="N40" s="157" t="n">
        <v>16.0</v>
      </c>
      <c r="O40" s="158" t="n">
        <v>2.0</v>
      </c>
      <c r="P40" s="158" t="n">
        <v>3.0</v>
      </c>
      <c r="Q40" s="158" t="n">
        <v>3.0</v>
      </c>
      <c r="R40" s="61" t="n">
        <v>24.0</v>
      </c>
      <c r="S40" s="158" t="n">
        <v>1.0</v>
      </c>
      <c r="T40" s="159" t="n">
        <v>3.0</v>
      </c>
    </row>
    <row customFormat="1" r="41" s="39" spans="1:20" x14ac:dyDescent="0.3">
      <c r="A41" s="13" t="s">
        <v>150</v>
      </c>
      <c r="B41" s="362"/>
      <c r="C41" s="382"/>
      <c r="D41" s="120" t="s">
        <v>23</v>
      </c>
      <c r="E41" s="121" t="n">
        <v>87.0</v>
      </c>
      <c r="F41" s="122" t="n">
        <v>14.0</v>
      </c>
      <c r="G41" s="122" t="n">
        <v>10.0</v>
      </c>
      <c r="H41" s="122" t="n">
        <v>31.0</v>
      </c>
      <c r="I41" s="122" t="n">
        <v>30.0</v>
      </c>
      <c r="J41" s="123" t="n">
        <v>1.0</v>
      </c>
      <c r="K41" s="122" t="n">
        <v>142.0</v>
      </c>
      <c r="L41" s="124" t="n">
        <v>20.0</v>
      </c>
      <c r="M41" s="125" t="n">
        <v>20.0</v>
      </c>
      <c r="N41" s="126" t="n">
        <v>130.0</v>
      </c>
      <c r="O41" s="127" t="n">
        <v>18.0</v>
      </c>
      <c r="P41" s="127" t="n">
        <v>11.0</v>
      </c>
      <c r="Q41" s="127" t="n">
        <v>52.0</v>
      </c>
      <c r="R41" s="61" t="n">
        <v>211.0</v>
      </c>
      <c r="S41" s="127" t="n">
        <v>32.0</v>
      </c>
      <c r="T41" s="129" t="n">
        <v>32.0</v>
      </c>
    </row>
    <row customFormat="1" ht="15" r="42" s="39" spans="1:20" thickBot="1" x14ac:dyDescent="0.35">
      <c r="B42" s="362"/>
      <c r="C42" s="382"/>
      <c r="D42" s="213" t="s">
        <v>13</v>
      </c>
      <c r="E42" s="131" t="n">
        <f ref="E42:T42" si="25" t="shared">SUM(E40:E41)</f>
        <v>97.0</v>
      </c>
      <c r="F42" s="132" t="n">
        <f si="25" t="shared"/>
        <v>15.0</v>
      </c>
      <c r="G42" s="132" t="n">
        <f ref="G42" si="26" t="shared">SUM(G40:G41)</f>
        <v>12.0</v>
      </c>
      <c r="H42" s="132" t="n">
        <f si="25" t="shared"/>
        <v>33.0</v>
      </c>
      <c r="I42" s="132" t="n">
        <f si="25" t="shared"/>
        <v>32.0</v>
      </c>
      <c r="J42" s="133" t="n">
        <f si="25" t="shared"/>
        <v>1.0</v>
      </c>
      <c r="K42" s="132" t="n">
        <f si="25" t="shared"/>
        <v>157.0</v>
      </c>
      <c r="L42" s="135" t="n">
        <f si="25" t="shared"/>
        <v>21.0</v>
      </c>
      <c r="M42" s="136" t="n">
        <f si="25" t="shared"/>
        <v>22.0</v>
      </c>
      <c r="N42" s="137" t="n">
        <f si="25" t="shared"/>
        <v>146.0</v>
      </c>
      <c r="O42" s="138" t="n">
        <f si="25" t="shared"/>
        <v>20.0</v>
      </c>
      <c r="P42" s="138" t="n">
        <f ref="P42" si="27" t="shared">SUM(P40:P41)</f>
        <v>14.0</v>
      </c>
      <c r="Q42" s="138" t="n">
        <f si="25" t="shared"/>
        <v>55.0</v>
      </c>
      <c r="R42" s="100" t="n">
        <f si="25" t="shared"/>
        <v>235.0</v>
      </c>
      <c r="S42" s="138" t="n">
        <f si="25" t="shared"/>
        <v>33.0</v>
      </c>
      <c r="T42" s="139" t="n">
        <f si="25" t="shared"/>
        <v>35.0</v>
      </c>
    </row>
    <row customFormat="1" r="43" s="39" spans="1:20" x14ac:dyDescent="0.3">
      <c r="B43" s="362"/>
      <c r="C43" s="376" t="s">
        <v>99</v>
      </c>
      <c r="D43" s="377"/>
      <c r="E43" s="103" t="n">
        <f ref="E43:T43" si="28" t="shared">E42+E39+E38+E35+E32</f>
        <v>362.0</v>
      </c>
      <c r="F43" s="104" t="n">
        <f si="28" t="shared"/>
        <v>57.0</v>
      </c>
      <c r="G43" s="104" t="n">
        <f ref="G43" si="29" t="shared">G42+G39+G38+G35+G32</f>
        <v>44.0</v>
      </c>
      <c r="H43" s="104" t="n">
        <f si="28" t="shared"/>
        <v>79.0</v>
      </c>
      <c r="I43" s="104" t="n">
        <f si="28" t="shared"/>
        <v>75.0</v>
      </c>
      <c r="J43" s="104" t="n">
        <f si="28" t="shared"/>
        <v>4.0</v>
      </c>
      <c r="K43" s="104" t="n">
        <f si="28" t="shared"/>
        <v>542.0</v>
      </c>
      <c r="L43" s="104" t="n">
        <f si="28" t="shared"/>
        <v>52.0</v>
      </c>
      <c r="M43" s="105" t="n">
        <f si="28" t="shared"/>
        <v>72.0</v>
      </c>
      <c r="N43" s="103" t="n">
        <f si="28" t="shared"/>
        <v>520.0</v>
      </c>
      <c r="O43" s="104" t="n">
        <f si="28" t="shared"/>
        <v>72.0</v>
      </c>
      <c r="P43" s="104" t="n">
        <f ref="P43" si="30" t="shared">P42+P39+P38+P35+P32</f>
        <v>65.0</v>
      </c>
      <c r="Q43" s="104" t="n">
        <f si="28" t="shared"/>
        <v>121.0</v>
      </c>
      <c r="R43" s="104" t="n">
        <f si="28" t="shared"/>
        <v>778.0</v>
      </c>
      <c r="S43" s="104" t="n">
        <f si="28" t="shared"/>
        <v>78.0</v>
      </c>
      <c r="T43" s="105" t="n">
        <f si="28" t="shared"/>
        <v>105.0</v>
      </c>
    </row>
    <row customFormat="1" ht="15" r="44" s="39" spans="1:20" thickBot="1" x14ac:dyDescent="0.35">
      <c r="B44" s="363"/>
      <c r="C44" s="359" t="s">
        <v>100</v>
      </c>
      <c r="D44" s="372"/>
      <c r="E44" s="269" t="n">
        <f>IF(ISERROR(E43/($E43+$F43+$G43+$H43)),0,(E43/($E43+$F43+$G43+$H43)))</f>
        <v>0.6678966789667896</v>
      </c>
      <c r="F44" s="271" t="n">
        <f ref="F44:G44" si="31" t="shared">IF(ISERROR(F43/($E43+$F43+$G43+$H43)),0,(F43/($E43+$F43+$G43+$H43)))</f>
        <v>0.10516605166051661</v>
      </c>
      <c r="G44" s="271" t="n">
        <f si="31" t="shared"/>
        <v>0.08118081180811808</v>
      </c>
      <c r="H44" s="270" t="n">
        <f>IF(1-E44-F44-G44=1,IF(H43=0,0,1),1-E44-F44-G44)</f>
        <v>0.14575645756457567</v>
      </c>
      <c r="I44" s="271" t="n">
        <f>IF(ISERROR(I43/H43),0,(I43/H43))</f>
        <v>0.9493670886075949</v>
      </c>
      <c r="J44" s="271" t="n">
        <f>IF(1-I44=1,IF(J43=0,0,1),1-I44)</f>
        <v>0.05063291139240511</v>
      </c>
      <c r="K44" s="271"/>
      <c r="L44" s="271" t="n">
        <f>IF(ISERROR(L43/K43),0,L43/K43)</f>
        <v>0.0959409594095941</v>
      </c>
      <c r="M44" s="272" t="n">
        <f>IF(ISERROR(M43/K43),0,M43/K43)</f>
        <v>0.13284132841328414</v>
      </c>
      <c r="N44" s="269" t="n">
        <f>IF(ISERROR(N43/R43),0,N43/R43)</f>
        <v>0.6683804627249358</v>
      </c>
      <c r="O44" s="271" t="n">
        <f>IF(ISERROR(O43/R43),0,O43/R43)</f>
        <v>0.09254498714652956</v>
      </c>
      <c r="P44" s="271" t="n">
        <f>IF(ISERROR(P43/R43),0,P43/R43)</f>
        <v>0.08354755784061697</v>
      </c>
      <c r="Q44" s="271" t="n">
        <f>IF(1-N44-O44-P44=1,IF(Q43=0,0,1),1-N44-O44-P44)</f>
        <v>0.15552699228791766</v>
      </c>
      <c r="R44" s="271"/>
      <c r="S44" s="271" t="n">
        <f>IF(ISERROR(S43/R43),0,(S43/R43))</f>
        <v>0.10025706940874037</v>
      </c>
      <c r="T44" s="273" t="n">
        <f>IF(ISERROR(T43/R43),0,T43/R43)</f>
        <v>0.13496143958868895</v>
      </c>
    </row>
    <row r="45" spans="1:20" x14ac:dyDescent="0.3">
      <c r="A45" s="39" t="s">
        <v>150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</sheetData>
  <sheetProtection autoFilter="0" deleteColumns="0" deleteRows="0" formatCells="0" formatColumns="0" formatRows="0" insertColumns="0" insertHyperlinks="0" insertRows="0" pivotTables="0" sort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bottom="0.31496062992125984" footer="0.23622047244094491" header="0" left="0.19685039370078741" right="0.19685039370078741" top="0.31496062992125984"/>
  <pageSetup orientation="landscape" paperSize="9" r:id="rId1" scale="64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U37"/>
  <sheetViews>
    <sheetView workbookViewId="0" zoomScaleNormal="100" tabSelected="false">
      <selection activeCell="E8" sqref="E8"/>
    </sheetView>
  </sheetViews>
  <sheetFormatPr defaultRowHeight="14.4" x14ac:dyDescent="0.3"/>
  <cols>
    <col min="1" max="1" customWidth="true" width="4.6640625" collapsed="false"/>
    <col min="2" max="2" customWidth="true" width="5.5546875" collapsed="false"/>
    <col min="3" max="3" customWidth="true" width="25.44140625" collapsed="false"/>
    <col min="4" max="4" customWidth="true" width="23.44140625" collapsed="false"/>
    <col min="5" max="5" customWidth="true" width="7.6640625" collapsed="false"/>
    <col min="6" max="6" customWidth="true" width="7.33203125" collapsed="false"/>
    <col min="7" max="7" customWidth="true" width="11.6640625" collapsed="false"/>
    <col min="8" max="8" customWidth="true" width="6.88671875" collapsed="false"/>
    <col min="9" max="10" customWidth="true" width="10.88671875" collapsed="false"/>
    <col min="11" max="11" customWidth="true" width="6.109375" collapsed="false"/>
    <col min="12" max="13" customWidth="true" width="16.88671875" collapsed="false"/>
    <col min="14" max="14" customWidth="true" width="7.6640625" collapsed="false"/>
    <col min="15" max="15" customWidth="true" width="8.109375" collapsed="false"/>
    <col min="16" max="16" customWidth="true" width="11.6640625" collapsed="false"/>
    <col min="17" max="17" customWidth="true" width="7.88671875" collapsed="false"/>
    <col min="18" max="18" customWidth="true" width="6.5546875" collapsed="false"/>
    <col min="19" max="19" customWidth="true" width="15.88671875" collapsed="false"/>
    <col min="20" max="20" customWidth="true" width="16.0" collapsed="false"/>
  </cols>
  <sheetData>
    <row customFormat="1" ht="15" r="1" s="39" spans="1:20" thickBot="1" x14ac:dyDescent="0.35">
      <c r="A1" s="72"/>
    </row>
    <row customFormat="1" customHeight="1" ht="27" r="2" s="39" spans="1:20" thickBot="1" x14ac:dyDescent="0.35">
      <c r="A2" s="13"/>
      <c r="B2" s="320" t="s">
        <v>143</v>
      </c>
      <c r="C2" s="321"/>
      <c r="D2" s="321"/>
      <c r="E2" s="321"/>
      <c r="F2" s="321"/>
      <c r="G2" s="321"/>
      <c r="H2" s="321"/>
      <c r="I2" s="321"/>
      <c r="J2" s="25"/>
      <c r="K2" s="25"/>
      <c r="L2" s="25" t="s">
        <v>148</v>
      </c>
      <c r="M2" s="25"/>
      <c r="N2" s="25"/>
      <c r="O2" s="25"/>
      <c r="P2" s="303"/>
      <c r="Q2" s="40"/>
      <c r="R2" s="25" t="s">
        <v>105</v>
      </c>
      <c r="S2" s="25"/>
      <c r="T2" s="26" t="s">
        <v>149</v>
      </c>
    </row>
    <row customFormat="1" ht="15" r="3" s="39" spans="1:20" thickBot="1" x14ac:dyDescent="0.35">
      <c r="A3" s="13"/>
    </row>
    <row customFormat="1" customHeight="1" ht="15" r="4" s="39" spans="1:20" thickBot="1" x14ac:dyDescent="0.35">
      <c r="A4" s="72"/>
      <c r="B4" s="349" t="s">
        <v>0</v>
      </c>
      <c r="C4" s="349" t="s">
        <v>97</v>
      </c>
      <c r="D4" s="349" t="s">
        <v>98</v>
      </c>
      <c r="E4" s="327" t="s">
        <v>118</v>
      </c>
      <c r="F4" s="327"/>
      <c r="G4" s="327"/>
      <c r="H4" s="327"/>
      <c r="I4" s="327"/>
      <c r="J4" s="327"/>
      <c r="K4" s="327"/>
      <c r="L4" s="327"/>
      <c r="M4" s="327"/>
      <c r="N4" s="328" t="s">
        <v>119</v>
      </c>
      <c r="O4" s="327"/>
      <c r="P4" s="327"/>
      <c r="Q4" s="327"/>
      <c r="R4" s="327"/>
      <c r="S4" s="327"/>
      <c r="T4" s="327"/>
    </row>
    <row customFormat="1" customHeight="1" ht="15" r="5" s="39" spans="1:20" x14ac:dyDescent="0.3">
      <c r="A5" s="72"/>
      <c r="B5" s="350"/>
      <c r="C5" s="350"/>
      <c r="D5" s="350"/>
      <c r="E5" s="329" t="s">
        <v>1</v>
      </c>
      <c r="F5" s="330" t="s">
        <v>2</v>
      </c>
      <c r="G5" s="318" t="s">
        <v>134</v>
      </c>
      <c r="H5" s="330" t="s">
        <v>3</v>
      </c>
      <c r="I5" s="322" t="s">
        <v>6</v>
      </c>
      <c r="J5" s="323"/>
      <c r="K5" s="352" t="s">
        <v>147</v>
      </c>
      <c r="L5" s="332" t="s">
        <v>6</v>
      </c>
      <c r="M5" s="333"/>
      <c r="N5" s="334" t="s">
        <v>1</v>
      </c>
      <c r="O5" s="330" t="s">
        <v>2</v>
      </c>
      <c r="P5" s="318" t="s">
        <v>134</v>
      </c>
      <c r="Q5" s="330" t="s">
        <v>3</v>
      </c>
      <c r="R5" s="352" t="s">
        <v>122</v>
      </c>
      <c r="S5" s="332" t="s">
        <v>6</v>
      </c>
      <c r="T5" s="333"/>
    </row>
    <row customFormat="1" customHeight="1" ht="96" r="6" s="110" spans="1:20" thickBot="1" x14ac:dyDescent="0.35">
      <c r="A6" s="72"/>
      <c r="B6" s="350"/>
      <c r="C6" s="350"/>
      <c r="D6" s="350"/>
      <c r="E6" s="329"/>
      <c r="F6" s="330"/>
      <c r="G6" s="319"/>
      <c r="H6" s="330"/>
      <c r="I6" s="305" t="s">
        <v>4</v>
      </c>
      <c r="J6" s="306" t="s">
        <v>5</v>
      </c>
      <c r="K6" s="353"/>
      <c r="L6" s="29" t="s">
        <v>7</v>
      </c>
      <c r="M6" s="30" t="s">
        <v>8</v>
      </c>
      <c r="N6" s="334"/>
      <c r="O6" s="330"/>
      <c r="P6" s="319"/>
      <c r="Q6" s="330"/>
      <c r="R6" s="353"/>
      <c r="S6" s="29" t="s">
        <v>127</v>
      </c>
      <c r="T6" s="30" t="s">
        <v>128</v>
      </c>
    </row>
    <row customFormat="1" customHeight="1" ht="15" r="7" s="110" spans="1:20" thickBot="1" x14ac:dyDescent="0.3">
      <c r="B7" s="351"/>
      <c r="C7" s="351"/>
      <c r="D7" s="351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14">
        <v>9</v>
      </c>
      <c r="N7" s="315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14">
        <v>16</v>
      </c>
    </row>
    <row customFormat="1" ht="15" r="8" s="39" spans="1:20" thickBot="1" x14ac:dyDescent="0.35">
      <c r="A8" s="13" t="s">
        <v>150</v>
      </c>
      <c r="B8" s="337" t="s">
        <v>14</v>
      </c>
      <c r="C8" s="214" t="s">
        <v>101</v>
      </c>
      <c r="D8" s="215" t="s">
        <v>101</v>
      </c>
      <c r="E8" s="43" t="n">
        <v>12.0</v>
      </c>
      <c r="F8" s="44" t="n">
        <v>2.0</v>
      </c>
      <c r="G8" s="44" t="n">
        <v>1.0</v>
      </c>
      <c r="H8" s="44" t="n">
        <v>1.0</v>
      </c>
      <c r="I8" s="44" t="n">
        <v>1.0</v>
      </c>
      <c r="J8" s="45" t="n">
        <v>0.0</v>
      </c>
      <c r="K8" s="44" t="n">
        <v>16.0</v>
      </c>
      <c r="L8" s="47" t="n">
        <v>0.0</v>
      </c>
      <c r="M8" s="48" t="n">
        <v>1.0</v>
      </c>
      <c r="N8" s="49" t="n">
        <v>19.0</v>
      </c>
      <c r="O8" s="50" t="n">
        <v>2.0</v>
      </c>
      <c r="P8" s="50" t="n">
        <v>2.0</v>
      </c>
      <c r="Q8" s="50" t="n">
        <v>1.0</v>
      </c>
      <c r="R8" s="50" t="n">
        <v>24.0</v>
      </c>
      <c r="S8" s="50" t="n">
        <v>0.0</v>
      </c>
      <c r="T8" s="52" t="n">
        <v>1.0</v>
      </c>
    </row>
    <row customFormat="1" ht="15" r="9" s="39" spans="1:20" thickBot="1" x14ac:dyDescent="0.35">
      <c r="A9" s="13" t="s">
        <v>150</v>
      </c>
      <c r="B9" s="338"/>
      <c r="C9" s="216" t="s">
        <v>15</v>
      </c>
      <c r="D9" s="217" t="s">
        <v>15</v>
      </c>
      <c r="E9" s="43" t="n">
        <v>4.0</v>
      </c>
      <c r="F9" s="44" t="n">
        <v>0.0</v>
      </c>
      <c r="G9" s="44" t="n">
        <v>2.0</v>
      </c>
      <c r="H9" s="44" t="n">
        <v>0.0</v>
      </c>
      <c r="I9" s="44" t="n">
        <v>0.0</v>
      </c>
      <c r="J9" s="45" t="n">
        <v>0.0</v>
      </c>
      <c r="K9" s="218" t="n">
        <v>6.0</v>
      </c>
      <c r="L9" s="47" t="n">
        <v>0.0</v>
      </c>
      <c r="M9" s="48" t="n">
        <v>0.0</v>
      </c>
      <c r="N9" s="49" t="n">
        <v>6.0</v>
      </c>
      <c r="O9" s="50" t="n">
        <v>0.0</v>
      </c>
      <c r="P9" s="50" t="n">
        <v>3.0</v>
      </c>
      <c r="Q9" s="50" t="n">
        <v>0.0</v>
      </c>
      <c r="R9" s="50" t="n">
        <v>9.0</v>
      </c>
      <c r="S9" s="50" t="n">
        <v>0.0</v>
      </c>
      <c r="T9" s="52" t="n">
        <v>0.0</v>
      </c>
    </row>
    <row customFormat="1" r="10" s="39" spans="1:20" x14ac:dyDescent="0.3">
      <c r="A10" s="13" t="s">
        <v>150</v>
      </c>
      <c r="B10" s="338"/>
      <c r="C10" s="369" t="s">
        <v>16</v>
      </c>
      <c r="D10" s="88" t="s">
        <v>66</v>
      </c>
      <c r="E10" s="54" t="n">
        <v>0.0</v>
      </c>
      <c r="F10" s="55" t="n">
        <v>0.0</v>
      </c>
      <c r="G10" s="55" t="n">
        <v>0.0</v>
      </c>
      <c r="H10" s="55" t="n">
        <v>0.0</v>
      </c>
      <c r="I10" s="55" t="n">
        <v>0.0</v>
      </c>
      <c r="J10" s="56" t="n">
        <v>0.0</v>
      </c>
      <c r="K10" s="57" t="n">
        <v>0.0</v>
      </c>
      <c r="L10" s="58" t="n">
        <v>0.0</v>
      </c>
      <c r="M10" s="59" t="n">
        <v>0.0</v>
      </c>
      <c r="N10" s="60" t="n">
        <v>0.0</v>
      </c>
      <c r="O10" s="61" t="n">
        <v>0.0</v>
      </c>
      <c r="P10" s="61" t="n">
        <v>0.0</v>
      </c>
      <c r="Q10" s="61" t="n">
        <v>0.0</v>
      </c>
      <c r="R10" s="61" t="n">
        <v>0.0</v>
      </c>
      <c r="S10" s="61" t="n">
        <v>0.0</v>
      </c>
      <c r="T10" s="62" t="n">
        <v>0.0</v>
      </c>
    </row>
    <row customFormat="1" r="11" s="39" spans="1:20" x14ac:dyDescent="0.3">
      <c r="A11" s="13" t="s">
        <v>150</v>
      </c>
      <c r="B11" s="338"/>
      <c r="C11" s="340"/>
      <c r="D11" s="63" t="s">
        <v>16</v>
      </c>
      <c r="E11" s="64" t="n">
        <v>4.0</v>
      </c>
      <c r="F11" s="65" t="n">
        <v>0.0</v>
      </c>
      <c r="G11" s="65" t="n">
        <v>0.0</v>
      </c>
      <c r="H11" s="65" t="n">
        <v>0.0</v>
      </c>
      <c r="I11" s="65" t="n">
        <v>0.0</v>
      </c>
      <c r="J11" s="66" t="n">
        <v>0.0</v>
      </c>
      <c r="K11" s="65" t="n">
        <v>4.0</v>
      </c>
      <c r="L11" s="67" t="n">
        <v>0.0</v>
      </c>
      <c r="M11" s="68" t="n">
        <v>0.0</v>
      </c>
      <c r="N11" s="69" t="n">
        <v>5.0</v>
      </c>
      <c r="O11" s="70" t="n">
        <v>0.0</v>
      </c>
      <c r="P11" s="70" t="n">
        <v>0.0</v>
      </c>
      <c r="Q11" s="70" t="n">
        <v>0.0</v>
      </c>
      <c r="R11" s="61" t="n">
        <v>5.0</v>
      </c>
      <c r="S11" s="70" t="n">
        <v>0.0</v>
      </c>
      <c r="T11" s="71" t="n">
        <v>0.0</v>
      </c>
    </row>
    <row customFormat="1" ht="15" r="12" s="39" spans="1:20" thickBot="1" x14ac:dyDescent="0.35">
      <c r="A12" s="72"/>
      <c r="B12" s="338"/>
      <c r="C12" s="341"/>
      <c r="D12" s="73" t="s">
        <v>13</v>
      </c>
      <c r="E12" s="74" t="n">
        <f ref="E12:T12" si="0" t="shared">SUM(E10:E11)</f>
        <v>4.0</v>
      </c>
      <c r="F12" s="75" t="n">
        <f si="0" t="shared"/>
        <v>0.0</v>
      </c>
      <c r="G12" s="75" t="n">
        <f ref="G12" si="1" t="shared">SUM(G10:G11)</f>
        <v>0.0</v>
      </c>
      <c r="H12" s="75" t="n">
        <f si="0" t="shared"/>
        <v>0.0</v>
      </c>
      <c r="I12" s="75" t="n">
        <f si="0" t="shared"/>
        <v>0.0</v>
      </c>
      <c r="J12" s="77" t="n">
        <f si="0" t="shared"/>
        <v>0.0</v>
      </c>
      <c r="K12" s="78" t="n">
        <f si="0" t="shared"/>
        <v>4.0</v>
      </c>
      <c r="L12" s="79" t="n">
        <f si="0" t="shared"/>
        <v>0.0</v>
      </c>
      <c r="M12" s="80" t="n">
        <f si="0" t="shared"/>
        <v>0.0</v>
      </c>
      <c r="N12" s="81" t="n">
        <f si="0" t="shared"/>
        <v>5.0</v>
      </c>
      <c r="O12" s="82" t="n">
        <f si="0" t="shared"/>
        <v>0.0</v>
      </c>
      <c r="P12" s="82" t="n">
        <f ref="P12" si="2" t="shared">SUM(P10:P11)</f>
        <v>0.0</v>
      </c>
      <c r="Q12" s="82" t="n">
        <f si="0" t="shared"/>
        <v>0.0</v>
      </c>
      <c r="R12" s="82" t="n">
        <f si="0" t="shared"/>
        <v>5.0</v>
      </c>
      <c r="S12" s="82" t="n">
        <f si="0" t="shared"/>
        <v>0.0</v>
      </c>
      <c r="T12" s="84" t="n">
        <f si="0" t="shared"/>
        <v>0.0</v>
      </c>
    </row>
    <row customFormat="1" r="13" s="39" spans="1:20" x14ac:dyDescent="0.3">
      <c r="A13" s="13" t="s">
        <v>150</v>
      </c>
      <c r="B13" s="338"/>
      <c r="C13" s="342" t="s">
        <v>17</v>
      </c>
      <c r="D13" s="176" t="s">
        <v>17</v>
      </c>
      <c r="E13" s="54" t="n">
        <v>3.0</v>
      </c>
      <c r="F13" s="55" t="n">
        <v>0.0</v>
      </c>
      <c r="G13" s="55" t="n">
        <v>0.0</v>
      </c>
      <c r="H13" s="55" t="n">
        <v>0.0</v>
      </c>
      <c r="I13" s="55" t="n">
        <v>0.0</v>
      </c>
      <c r="J13" s="56" t="n">
        <v>0.0</v>
      </c>
      <c r="K13" s="57" t="n">
        <v>3.0</v>
      </c>
      <c r="L13" s="58" t="n">
        <v>0.0</v>
      </c>
      <c r="M13" s="59" t="n">
        <v>0.0</v>
      </c>
      <c r="N13" s="60" t="n">
        <v>4.0</v>
      </c>
      <c r="O13" s="61" t="n">
        <v>0.0</v>
      </c>
      <c r="P13" s="61" t="n">
        <v>0.0</v>
      </c>
      <c r="Q13" s="61" t="n">
        <v>0.0</v>
      </c>
      <c r="R13" s="61" t="n">
        <v>4.0</v>
      </c>
      <c r="S13" s="61" t="n">
        <v>0.0</v>
      </c>
      <c r="T13" s="62" t="n">
        <v>0.0</v>
      </c>
    </row>
    <row customFormat="1" r="14" s="39" spans="1:20" x14ac:dyDescent="0.3">
      <c r="A14" s="13" t="s">
        <v>150</v>
      </c>
      <c r="B14" s="338"/>
      <c r="C14" s="343"/>
      <c r="D14" s="63" t="s">
        <v>67</v>
      </c>
      <c r="E14" s="64" t="n">
        <v>0.0</v>
      </c>
      <c r="F14" s="65" t="n">
        <v>1.0</v>
      </c>
      <c r="G14" s="65" t="n">
        <v>0.0</v>
      </c>
      <c r="H14" s="65" t="n">
        <v>0.0</v>
      </c>
      <c r="I14" s="65" t="n">
        <v>0.0</v>
      </c>
      <c r="J14" s="66" t="n">
        <v>0.0</v>
      </c>
      <c r="K14" s="65" t="n">
        <v>1.0</v>
      </c>
      <c r="L14" s="67" t="n">
        <v>0.0</v>
      </c>
      <c r="M14" s="68" t="n">
        <v>0.0</v>
      </c>
      <c r="N14" s="69" t="n">
        <v>0.0</v>
      </c>
      <c r="O14" s="70" t="n">
        <v>2.0</v>
      </c>
      <c r="P14" s="70" t="n">
        <v>0.0</v>
      </c>
      <c r="Q14" s="70" t="n">
        <v>0.0</v>
      </c>
      <c r="R14" s="61" t="n">
        <v>2.0</v>
      </c>
      <c r="S14" s="70" t="n">
        <v>0.0</v>
      </c>
      <c r="T14" s="71" t="n">
        <v>0.0</v>
      </c>
    </row>
    <row customFormat="1" ht="15" r="15" s="39" spans="1:20" thickBot="1" x14ac:dyDescent="0.35">
      <c r="A15" s="72"/>
      <c r="B15" s="338"/>
      <c r="C15" s="344"/>
      <c r="D15" s="219" t="s">
        <v>13</v>
      </c>
      <c r="E15" s="74" t="n">
        <f ref="E15:T15" si="3" t="shared">SUM(E13:E14)</f>
        <v>3.0</v>
      </c>
      <c r="F15" s="75" t="n">
        <f si="3" t="shared"/>
        <v>1.0</v>
      </c>
      <c r="G15" s="75" t="n">
        <f ref="G15" si="4" t="shared">SUM(G13:G14)</f>
        <v>0.0</v>
      </c>
      <c r="H15" s="75" t="n">
        <f si="3" t="shared"/>
        <v>0.0</v>
      </c>
      <c r="I15" s="75" t="n">
        <f si="3" t="shared"/>
        <v>0.0</v>
      </c>
      <c r="J15" s="77" t="n">
        <f si="3" t="shared"/>
        <v>0.0</v>
      </c>
      <c r="K15" s="78" t="n">
        <f si="3" t="shared"/>
        <v>4.0</v>
      </c>
      <c r="L15" s="79" t="n">
        <f si="3" t="shared"/>
        <v>0.0</v>
      </c>
      <c r="M15" s="80" t="n">
        <f si="3" t="shared"/>
        <v>0.0</v>
      </c>
      <c r="N15" s="81" t="n">
        <f si="3" t="shared"/>
        <v>4.0</v>
      </c>
      <c r="O15" s="82" t="n">
        <f si="3" t="shared"/>
        <v>2.0</v>
      </c>
      <c r="P15" s="82" t="n">
        <f ref="P15" si="5" t="shared">SUM(P13:P14)</f>
        <v>0.0</v>
      </c>
      <c r="Q15" s="82" t="n">
        <f si="3" t="shared"/>
        <v>0.0</v>
      </c>
      <c r="R15" s="101" t="n">
        <f si="3" t="shared"/>
        <v>6.0</v>
      </c>
      <c r="S15" s="82" t="n">
        <f si="3" t="shared"/>
        <v>0.0</v>
      </c>
      <c r="T15" s="84" t="n">
        <f si="3" t="shared"/>
        <v>0.0</v>
      </c>
    </row>
    <row customFormat="1" ht="15" r="16" s="39" spans="1:20" thickBot="1" x14ac:dyDescent="0.35">
      <c r="A16" s="13" t="s">
        <v>150</v>
      </c>
      <c r="B16" s="338"/>
      <c r="C16" s="220" t="s">
        <v>18</v>
      </c>
      <c r="D16" s="221" t="s">
        <v>18</v>
      </c>
      <c r="E16" s="222" t="n">
        <v>0.0</v>
      </c>
      <c r="F16" s="223" t="n">
        <v>0.0</v>
      </c>
      <c r="G16" s="223" t="n">
        <v>0.0</v>
      </c>
      <c r="H16" s="223" t="n">
        <v>0.0</v>
      </c>
      <c r="I16" s="223" t="n">
        <v>0.0</v>
      </c>
      <c r="J16" s="224" t="n">
        <v>0.0</v>
      </c>
      <c r="K16" s="173" t="n">
        <v>0.0</v>
      </c>
      <c r="L16" s="225" t="n">
        <v>0.0</v>
      </c>
      <c r="M16" s="226" t="n">
        <v>0.0</v>
      </c>
      <c r="N16" s="227" t="n">
        <v>0.0</v>
      </c>
      <c r="O16" s="101" t="n">
        <v>0.0</v>
      </c>
      <c r="P16" s="101" t="n">
        <v>0.0</v>
      </c>
      <c r="Q16" s="101" t="n">
        <v>0.0</v>
      </c>
      <c r="R16" s="228" t="n">
        <v>0.0</v>
      </c>
      <c r="S16" s="101" t="n">
        <v>0.0</v>
      </c>
      <c r="T16" s="229" t="n">
        <v>0.0</v>
      </c>
    </row>
    <row customFormat="1" customHeight="1" ht="16.5" r="17" s="39" spans="1:20" x14ac:dyDescent="0.3">
      <c r="B17" s="338"/>
      <c r="C17" s="366" t="s">
        <v>99</v>
      </c>
      <c r="D17" s="367"/>
      <c r="E17" s="103" t="n">
        <f ref="E17:T17" si="6" t="shared">E16+E15+E12+E9+E8</f>
        <v>23.0</v>
      </c>
      <c r="F17" s="104" t="n">
        <f si="6" t="shared"/>
        <v>3.0</v>
      </c>
      <c r="G17" s="104" t="n">
        <f ref="G17" si="7" t="shared">G16+G15+G12+G9+G8</f>
        <v>3.0</v>
      </c>
      <c r="H17" s="104" t="n">
        <f si="6" t="shared"/>
        <v>1.0</v>
      </c>
      <c r="I17" s="104" t="n">
        <f si="6" t="shared"/>
        <v>1.0</v>
      </c>
      <c r="J17" s="104" t="n">
        <f si="6" t="shared"/>
        <v>0.0</v>
      </c>
      <c r="K17" s="104" t="n">
        <f si="6" t="shared"/>
        <v>30.0</v>
      </c>
      <c r="L17" s="104" t="n">
        <f si="6" t="shared"/>
        <v>0.0</v>
      </c>
      <c r="M17" s="105" t="n">
        <f si="6" t="shared"/>
        <v>1.0</v>
      </c>
      <c r="N17" s="103" t="n">
        <f si="6" t="shared"/>
        <v>34.0</v>
      </c>
      <c r="O17" s="104" t="n">
        <f si="6" t="shared"/>
        <v>4.0</v>
      </c>
      <c r="P17" s="104" t="n">
        <f ref="P17" si="8" t="shared">P16+P15+P12+P9+P8</f>
        <v>5.0</v>
      </c>
      <c r="Q17" s="104" t="n">
        <f si="6" t="shared"/>
        <v>1.0</v>
      </c>
      <c r="R17" s="104" t="n">
        <f si="6" t="shared"/>
        <v>44.0</v>
      </c>
      <c r="S17" s="104" t="n">
        <f si="6" t="shared"/>
        <v>0.0</v>
      </c>
      <c r="T17" s="105" t="n">
        <f si="6" t="shared"/>
        <v>1.0</v>
      </c>
    </row>
    <row customFormat="1" ht="15" r="18" s="39" spans="1:20" thickBot="1" x14ac:dyDescent="0.35">
      <c r="B18" s="339"/>
      <c r="C18" s="347" t="s">
        <v>100</v>
      </c>
      <c r="D18" s="348"/>
      <c r="E18" s="269" t="n">
        <f>IF(ISERROR(E17/($E17+$F17+$G17+$H17)),0,(E17/($E17+$F17+$G17+$H17)))</f>
        <v>0.7666666666666667</v>
      </c>
      <c r="F18" s="271" t="n">
        <f ref="F18:G18" si="9" t="shared">IF(ISERROR(F17/($E17+$F17+$G17+$H17)),0,(F17/($E17+$F17+$G17+$H17)))</f>
        <v>0.1</v>
      </c>
      <c r="G18" s="271" t="n">
        <f si="9" t="shared"/>
        <v>0.1</v>
      </c>
      <c r="H18" s="270" t="n">
        <f>IF(1-E18-F18-G18=1,IF(H17=0,0,1),1-E18-F18-G18)</f>
        <v>0.03333333333333327</v>
      </c>
      <c r="I18" s="271" t="n">
        <f>IF(ISERROR(I17/H17),0,(I17/H17))</f>
        <v>1.0</v>
      </c>
      <c r="J18" s="271" t="n">
        <f>IF(1-I18=1,IF(J17=0,0,1),1-I18)</f>
        <v>0.0</v>
      </c>
      <c r="K18" s="271"/>
      <c r="L18" s="271" t="n">
        <f>IF(ISERROR(L17/K17),0,L17/K17)</f>
        <v>0.0</v>
      </c>
      <c r="M18" s="272" t="n">
        <f>IF(ISERROR(M17/K17),0,M17/K17)</f>
        <v>0.03333333333333333</v>
      </c>
      <c r="N18" s="269" t="n">
        <f>IF(ISERROR(N17/R17),0,N17/R17)</f>
        <v>0.7727272727272727</v>
      </c>
      <c r="O18" s="271" t="n">
        <f>IF(ISERROR(O17/R17),0,O17/R17)</f>
        <v>0.09090909090909091</v>
      </c>
      <c r="P18" s="271" t="n">
        <f>IF(ISERROR(P17/R17),0,P17/R17)</f>
        <v>0.11363636363636363</v>
      </c>
      <c r="Q18" s="271" t="n">
        <f>IF(1-N18-O18-P18=1,IF(Q17=0,0,1),1-N18-O18-P18)</f>
        <v>0.02272727272727275</v>
      </c>
      <c r="R18" s="271"/>
      <c r="S18" s="271" t="n">
        <f>IF(ISERROR(S17/R17),0,(S17/R17))</f>
        <v>0.0</v>
      </c>
      <c r="T18" s="273" t="n">
        <f>IF(ISERROR(T17/R17),0,T17/R17)</f>
        <v>0.022727272727272728</v>
      </c>
    </row>
    <row customFormat="1" ht="15" r="19" s="207" spans="1:20" thickBot="1" x14ac:dyDescent="0.35">
      <c r="A19" s="207" t="s">
        <v>150</v>
      </c>
      <c r="B19" s="106"/>
      <c r="C19" s="107"/>
      <c r="D19" s="107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</row>
    <row customFormat="1" ht="16.2" r="20" s="39" spans="1:20" thickBot="1" x14ac:dyDescent="0.35">
      <c r="A20" s="13"/>
      <c r="B20" s="320" t="s">
        <v>145</v>
      </c>
      <c r="C20" s="321"/>
      <c r="D20" s="321"/>
      <c r="E20" s="321"/>
      <c r="F20" s="321"/>
      <c r="G20" s="321"/>
      <c r="H20" s="321"/>
      <c r="I20" s="321"/>
      <c r="J20" s="304"/>
      <c r="K20" s="304"/>
      <c r="L20" s="304" t="s">
        <v>148</v>
      </c>
      <c r="M20" s="304"/>
      <c r="N20" s="304"/>
      <c r="O20" s="304"/>
      <c r="P20" s="304"/>
      <c r="Q20" s="40"/>
      <c r="R20" s="304" t="s">
        <v>105</v>
      </c>
      <c r="S20" s="304"/>
      <c r="T20" s="26" t="s">
        <v>149</v>
      </c>
    </row>
    <row customFormat="1" ht="15" r="21" s="39" spans="1:20" thickBot="1" x14ac:dyDescent="0.35">
      <c r="A21" s="13"/>
    </row>
    <row customFormat="1" ht="15" r="22" s="39" spans="1:20" thickBot="1" x14ac:dyDescent="0.35">
      <c r="A22" s="72"/>
      <c r="B22" s="349" t="s">
        <v>0</v>
      </c>
      <c r="C22" s="349" t="s">
        <v>97</v>
      </c>
      <c r="D22" s="349" t="s">
        <v>98</v>
      </c>
      <c r="E22" s="327" t="s">
        <v>120</v>
      </c>
      <c r="F22" s="327"/>
      <c r="G22" s="327"/>
      <c r="H22" s="327"/>
      <c r="I22" s="327"/>
      <c r="J22" s="327"/>
      <c r="K22" s="327"/>
      <c r="L22" s="327"/>
      <c r="M22" s="327"/>
      <c r="N22" s="328" t="s">
        <v>129</v>
      </c>
      <c r="O22" s="327"/>
      <c r="P22" s="327"/>
      <c r="Q22" s="327"/>
      <c r="R22" s="327"/>
      <c r="S22" s="327"/>
      <c r="T22" s="327"/>
    </row>
    <row customFormat="1" customHeight="1" ht="15" r="23" s="39" spans="1:20" x14ac:dyDescent="0.3">
      <c r="A23" s="72"/>
      <c r="B23" s="350"/>
      <c r="C23" s="350"/>
      <c r="D23" s="350"/>
      <c r="E23" s="329" t="s">
        <v>1</v>
      </c>
      <c r="F23" s="330" t="s">
        <v>2</v>
      </c>
      <c r="G23" s="318" t="s">
        <v>134</v>
      </c>
      <c r="H23" s="330" t="s">
        <v>3</v>
      </c>
      <c r="I23" s="322" t="s">
        <v>6</v>
      </c>
      <c r="J23" s="323"/>
      <c r="K23" s="352" t="s">
        <v>123</v>
      </c>
      <c r="L23" s="332" t="s">
        <v>6</v>
      </c>
      <c r="M23" s="333"/>
      <c r="N23" s="334" t="s">
        <v>1</v>
      </c>
      <c r="O23" s="330" t="s">
        <v>2</v>
      </c>
      <c r="P23" s="318" t="s">
        <v>134</v>
      </c>
      <c r="Q23" s="330" t="s">
        <v>3</v>
      </c>
      <c r="R23" s="352" t="s">
        <v>122</v>
      </c>
      <c r="S23" s="332" t="s">
        <v>6</v>
      </c>
      <c r="T23" s="333"/>
    </row>
    <row customFormat="1" ht="91.8" r="24" s="39" spans="1:20" thickBot="1" x14ac:dyDescent="0.35">
      <c r="A24" s="72"/>
      <c r="B24" s="350"/>
      <c r="C24" s="350"/>
      <c r="D24" s="350"/>
      <c r="E24" s="329"/>
      <c r="F24" s="330"/>
      <c r="G24" s="319"/>
      <c r="H24" s="330"/>
      <c r="I24" s="305" t="s">
        <v>4</v>
      </c>
      <c r="J24" s="306" t="s">
        <v>5</v>
      </c>
      <c r="K24" s="353"/>
      <c r="L24" s="29" t="s">
        <v>7</v>
      </c>
      <c r="M24" s="30" t="s">
        <v>8</v>
      </c>
      <c r="N24" s="334"/>
      <c r="O24" s="330"/>
      <c r="P24" s="319"/>
      <c r="Q24" s="330"/>
      <c r="R24" s="353"/>
      <c r="S24" s="29" t="s">
        <v>127</v>
      </c>
      <c r="T24" s="30" t="s">
        <v>128</v>
      </c>
    </row>
    <row customFormat="1" ht="15" r="25" s="39" spans="1:20" thickBot="1" x14ac:dyDescent="0.35">
      <c r="A25" s="110"/>
      <c r="B25" s="351"/>
      <c r="C25" s="351"/>
      <c r="D25" s="351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14">
        <v>9</v>
      </c>
      <c r="N25" s="315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14">
        <v>16</v>
      </c>
    </row>
    <row customFormat="1" ht="15" r="26" s="39" spans="1:20" thickBot="1" x14ac:dyDescent="0.35">
      <c r="A26" s="13" t="s">
        <v>150</v>
      </c>
      <c r="B26" s="337" t="s">
        <v>14</v>
      </c>
      <c r="C26" s="214" t="s">
        <v>101</v>
      </c>
      <c r="D26" s="215" t="s">
        <v>101</v>
      </c>
      <c r="E26" s="43" t="n">
        <v>86.0</v>
      </c>
      <c r="F26" s="44" t="n">
        <v>14.0</v>
      </c>
      <c r="G26" s="44" t="n">
        <v>21.0</v>
      </c>
      <c r="H26" s="44" t="n">
        <v>7.0</v>
      </c>
      <c r="I26" s="44" t="n">
        <v>5.0</v>
      </c>
      <c r="J26" s="45" t="n">
        <v>2.0</v>
      </c>
      <c r="K26" s="44" t="n">
        <v>128.0</v>
      </c>
      <c r="L26" s="47" t="n">
        <v>4.0</v>
      </c>
      <c r="M26" s="48" t="n">
        <v>10.0</v>
      </c>
      <c r="N26" s="49" t="n">
        <v>118.0</v>
      </c>
      <c r="O26" s="50" t="n">
        <v>16.0</v>
      </c>
      <c r="P26" s="50" t="n">
        <v>30.0</v>
      </c>
      <c r="Q26" s="50" t="n">
        <v>7.0</v>
      </c>
      <c r="R26" s="50" t="n">
        <v>171.0</v>
      </c>
      <c r="S26" s="50" t="n">
        <v>4.0</v>
      </c>
      <c r="T26" s="52" t="n">
        <v>14.0</v>
      </c>
    </row>
    <row customFormat="1" ht="15" r="27" s="39" spans="1:20" thickBot="1" x14ac:dyDescent="0.35">
      <c r="A27" s="13" t="s">
        <v>150</v>
      </c>
      <c r="B27" s="338"/>
      <c r="C27" s="216" t="s">
        <v>15</v>
      </c>
      <c r="D27" s="217" t="s">
        <v>15</v>
      </c>
      <c r="E27" s="43" t="n">
        <v>57.0</v>
      </c>
      <c r="F27" s="44" t="n">
        <v>10.0</v>
      </c>
      <c r="G27" s="44" t="n">
        <v>5.0</v>
      </c>
      <c r="H27" s="44" t="n">
        <v>5.0</v>
      </c>
      <c r="I27" s="44" t="n">
        <v>5.0</v>
      </c>
      <c r="J27" s="45" t="n">
        <v>0.0</v>
      </c>
      <c r="K27" s="218" t="n">
        <v>77.0</v>
      </c>
      <c r="L27" s="47" t="n">
        <v>4.0</v>
      </c>
      <c r="M27" s="48" t="n">
        <v>4.0</v>
      </c>
      <c r="N27" s="49" t="n">
        <v>74.0</v>
      </c>
      <c r="O27" s="50" t="n">
        <v>10.0</v>
      </c>
      <c r="P27" s="50" t="n">
        <v>7.0</v>
      </c>
      <c r="Q27" s="50" t="n">
        <v>7.0</v>
      </c>
      <c r="R27" s="50" t="n">
        <v>98.0</v>
      </c>
      <c r="S27" s="50" t="n">
        <v>6.0</v>
      </c>
      <c r="T27" s="52" t="n">
        <v>4.0</v>
      </c>
    </row>
    <row customFormat="1" r="28" s="39" spans="1:20" x14ac:dyDescent="0.3">
      <c r="A28" s="13" t="s">
        <v>150</v>
      </c>
      <c r="B28" s="338"/>
      <c r="C28" s="369" t="s">
        <v>16</v>
      </c>
      <c r="D28" s="88" t="s">
        <v>66</v>
      </c>
      <c r="E28" s="54" t="n">
        <v>5.0</v>
      </c>
      <c r="F28" s="55" t="n">
        <v>1.0</v>
      </c>
      <c r="G28" s="55" t="n">
        <v>1.0</v>
      </c>
      <c r="H28" s="55" t="n">
        <v>0.0</v>
      </c>
      <c r="I28" s="55" t="n">
        <v>0.0</v>
      </c>
      <c r="J28" s="56" t="n">
        <v>0.0</v>
      </c>
      <c r="K28" s="57" t="n">
        <v>7.0</v>
      </c>
      <c r="L28" s="58" t="n">
        <v>0.0</v>
      </c>
      <c r="M28" s="59" t="n">
        <v>0.0</v>
      </c>
      <c r="N28" s="60" t="n">
        <v>6.0</v>
      </c>
      <c r="O28" s="61" t="n">
        <v>1.0</v>
      </c>
      <c r="P28" s="61" t="n">
        <v>2.0</v>
      </c>
      <c r="Q28" s="61" t="n">
        <v>0.0</v>
      </c>
      <c r="R28" s="61" t="n">
        <v>9.0</v>
      </c>
      <c r="S28" s="61" t="n">
        <v>0.0</v>
      </c>
      <c r="T28" s="62" t="n">
        <v>0.0</v>
      </c>
    </row>
    <row customFormat="1" r="29" s="39" spans="1:20" x14ac:dyDescent="0.3">
      <c r="A29" s="13" t="s">
        <v>150</v>
      </c>
      <c r="B29" s="338"/>
      <c r="C29" s="340"/>
      <c r="D29" s="63" t="s">
        <v>16</v>
      </c>
      <c r="E29" s="64" t="n">
        <v>31.0</v>
      </c>
      <c r="F29" s="65" t="n">
        <v>4.0</v>
      </c>
      <c r="G29" s="65" t="n">
        <v>3.0</v>
      </c>
      <c r="H29" s="65" t="n">
        <v>10.0</v>
      </c>
      <c r="I29" s="65" t="n">
        <v>9.0</v>
      </c>
      <c r="J29" s="66" t="n">
        <v>1.0</v>
      </c>
      <c r="K29" s="65" t="n">
        <v>48.0</v>
      </c>
      <c r="L29" s="67" t="n">
        <v>7.0</v>
      </c>
      <c r="M29" s="68" t="n">
        <v>8.0</v>
      </c>
      <c r="N29" s="69" t="n">
        <v>39.0</v>
      </c>
      <c r="O29" s="70" t="n">
        <v>6.0</v>
      </c>
      <c r="P29" s="70" t="n">
        <v>3.0</v>
      </c>
      <c r="Q29" s="70" t="n">
        <v>13.0</v>
      </c>
      <c r="R29" s="61" t="n">
        <v>61.0</v>
      </c>
      <c r="S29" s="70" t="n">
        <v>11.0</v>
      </c>
      <c r="T29" s="71" t="n">
        <v>10.0</v>
      </c>
    </row>
    <row customFormat="1" ht="15" r="30" s="39" spans="1:20" thickBot="1" x14ac:dyDescent="0.35">
      <c r="A30" s="72"/>
      <c r="B30" s="338"/>
      <c r="C30" s="341"/>
      <c r="D30" s="73" t="s">
        <v>13</v>
      </c>
      <c r="E30" s="74" t="n">
        <f ref="E30:T30" si="10" t="shared">SUM(E28:E29)</f>
        <v>36.0</v>
      </c>
      <c r="F30" s="75" t="n">
        <f si="10" t="shared"/>
        <v>5.0</v>
      </c>
      <c r="G30" s="75" t="n">
        <f ref="G30" si="11" t="shared">SUM(G28:G29)</f>
        <v>4.0</v>
      </c>
      <c r="H30" s="75" t="n">
        <f si="10" t="shared"/>
        <v>10.0</v>
      </c>
      <c r="I30" s="75" t="n">
        <f si="10" t="shared"/>
        <v>9.0</v>
      </c>
      <c r="J30" s="77" t="n">
        <f si="10" t="shared"/>
        <v>1.0</v>
      </c>
      <c r="K30" s="78" t="n">
        <f si="10" t="shared"/>
        <v>55.0</v>
      </c>
      <c r="L30" s="79" t="n">
        <f si="10" t="shared"/>
        <v>7.0</v>
      </c>
      <c r="M30" s="80" t="n">
        <f si="10" t="shared"/>
        <v>8.0</v>
      </c>
      <c r="N30" s="81" t="n">
        <f si="10" t="shared"/>
        <v>45.0</v>
      </c>
      <c r="O30" s="82" t="n">
        <f si="10" t="shared"/>
        <v>7.0</v>
      </c>
      <c r="P30" s="82" t="n">
        <f ref="P30" si="12" t="shared">SUM(P28:P29)</f>
        <v>5.0</v>
      </c>
      <c r="Q30" s="82" t="n">
        <f si="10" t="shared"/>
        <v>13.0</v>
      </c>
      <c r="R30" s="82" t="n">
        <f si="10" t="shared"/>
        <v>70.0</v>
      </c>
      <c r="S30" s="82" t="n">
        <f si="10" t="shared"/>
        <v>11.0</v>
      </c>
      <c r="T30" s="84" t="n">
        <f si="10" t="shared"/>
        <v>10.0</v>
      </c>
    </row>
    <row customFormat="1" r="31" s="39" spans="1:20" x14ac:dyDescent="0.3">
      <c r="A31" s="13" t="s">
        <v>150</v>
      </c>
      <c r="B31" s="338"/>
      <c r="C31" s="342" t="s">
        <v>17</v>
      </c>
      <c r="D31" s="176" t="s">
        <v>17</v>
      </c>
      <c r="E31" s="54" t="n">
        <v>44.0</v>
      </c>
      <c r="F31" s="55" t="n">
        <v>12.0</v>
      </c>
      <c r="G31" s="55" t="n">
        <v>4.0</v>
      </c>
      <c r="H31" s="55" t="n">
        <v>7.0</v>
      </c>
      <c r="I31" s="55" t="n">
        <v>7.0</v>
      </c>
      <c r="J31" s="56" t="n">
        <v>0.0</v>
      </c>
      <c r="K31" s="57" t="n">
        <v>67.0</v>
      </c>
      <c r="L31" s="58" t="n">
        <v>6.0</v>
      </c>
      <c r="M31" s="59" t="n">
        <v>5.0</v>
      </c>
      <c r="N31" s="60" t="n">
        <v>58.0</v>
      </c>
      <c r="O31" s="61" t="n">
        <v>16.0</v>
      </c>
      <c r="P31" s="61" t="n">
        <v>6.0</v>
      </c>
      <c r="Q31" s="61" t="n">
        <v>11.0</v>
      </c>
      <c r="R31" s="61" t="n">
        <v>91.0</v>
      </c>
      <c r="S31" s="61" t="n">
        <v>8.0</v>
      </c>
      <c r="T31" s="62" t="n">
        <v>10.0</v>
      </c>
    </row>
    <row customFormat="1" r="32" s="39" spans="1:20" x14ac:dyDescent="0.3">
      <c r="A32" s="13" t="s">
        <v>150</v>
      </c>
      <c r="B32" s="338"/>
      <c r="C32" s="343"/>
      <c r="D32" s="63" t="s">
        <v>67</v>
      </c>
      <c r="E32" s="64" t="n">
        <v>26.0</v>
      </c>
      <c r="F32" s="65" t="n">
        <v>1.0</v>
      </c>
      <c r="G32" s="65" t="n">
        <v>4.0</v>
      </c>
      <c r="H32" s="65" t="n">
        <v>5.0</v>
      </c>
      <c r="I32" s="65" t="n">
        <v>5.0</v>
      </c>
      <c r="J32" s="66" t="n">
        <v>0.0</v>
      </c>
      <c r="K32" s="65" t="n">
        <v>36.0</v>
      </c>
      <c r="L32" s="67" t="n">
        <v>2.0</v>
      </c>
      <c r="M32" s="68" t="n">
        <v>5.0</v>
      </c>
      <c r="N32" s="69" t="n">
        <v>30.0</v>
      </c>
      <c r="O32" s="70" t="n">
        <v>2.0</v>
      </c>
      <c r="P32" s="70" t="n">
        <v>6.0</v>
      </c>
      <c r="Q32" s="70" t="n">
        <v>6.0</v>
      </c>
      <c r="R32" s="61" t="n">
        <v>44.0</v>
      </c>
      <c r="S32" s="70" t="n">
        <v>2.0</v>
      </c>
      <c r="T32" s="71" t="n">
        <v>6.0</v>
      </c>
    </row>
    <row customFormat="1" ht="15" r="33" s="39" spans="1:20" thickBot="1" x14ac:dyDescent="0.35">
      <c r="A33" s="72"/>
      <c r="B33" s="338"/>
      <c r="C33" s="344"/>
      <c r="D33" s="219" t="s">
        <v>13</v>
      </c>
      <c r="E33" s="74" t="n">
        <f ref="E33:T33" si="13" t="shared">SUM(E31:E32)</f>
        <v>70.0</v>
      </c>
      <c r="F33" s="75" t="n">
        <f si="13" t="shared"/>
        <v>13.0</v>
      </c>
      <c r="G33" s="75" t="n">
        <f ref="G33" si="14" t="shared">SUM(G31:G32)</f>
        <v>8.0</v>
      </c>
      <c r="H33" s="75" t="n">
        <f si="13" t="shared"/>
        <v>12.0</v>
      </c>
      <c r="I33" s="75" t="n">
        <f si="13" t="shared"/>
        <v>12.0</v>
      </c>
      <c r="J33" s="77" t="n">
        <f si="13" t="shared"/>
        <v>0.0</v>
      </c>
      <c r="K33" s="78" t="n">
        <f si="13" t="shared"/>
        <v>103.0</v>
      </c>
      <c r="L33" s="79" t="n">
        <f si="13" t="shared"/>
        <v>8.0</v>
      </c>
      <c r="M33" s="80" t="n">
        <f si="13" t="shared"/>
        <v>10.0</v>
      </c>
      <c r="N33" s="81" t="n">
        <f si="13" t="shared"/>
        <v>88.0</v>
      </c>
      <c r="O33" s="82" t="n">
        <f si="13" t="shared"/>
        <v>18.0</v>
      </c>
      <c r="P33" s="82" t="n">
        <f ref="P33" si="15" t="shared">SUM(P31:P32)</f>
        <v>12.0</v>
      </c>
      <c r="Q33" s="82" t="n">
        <f si="13" t="shared"/>
        <v>17.0</v>
      </c>
      <c r="R33" s="101" t="n">
        <f si="13" t="shared"/>
        <v>135.0</v>
      </c>
      <c r="S33" s="82" t="n">
        <f si="13" t="shared"/>
        <v>10.0</v>
      </c>
      <c r="T33" s="84" t="n">
        <f si="13" t="shared"/>
        <v>16.0</v>
      </c>
    </row>
    <row customFormat="1" ht="15" r="34" s="39" spans="1:20" thickBot="1" x14ac:dyDescent="0.35">
      <c r="A34" s="13" t="s">
        <v>150</v>
      </c>
      <c r="B34" s="338"/>
      <c r="C34" s="220" t="s">
        <v>18</v>
      </c>
      <c r="D34" s="221" t="s">
        <v>18</v>
      </c>
      <c r="E34" s="222" t="n">
        <v>61.0</v>
      </c>
      <c r="F34" s="223" t="n">
        <v>6.0</v>
      </c>
      <c r="G34" s="223" t="n">
        <v>2.0</v>
      </c>
      <c r="H34" s="223" t="n">
        <v>12.0</v>
      </c>
      <c r="I34" s="223" t="n">
        <v>12.0</v>
      </c>
      <c r="J34" s="224" t="n">
        <v>0.0</v>
      </c>
      <c r="K34" s="173" t="n">
        <v>81.0</v>
      </c>
      <c r="L34" s="225" t="n">
        <v>10.0</v>
      </c>
      <c r="M34" s="226" t="n">
        <v>5.0</v>
      </c>
      <c r="N34" s="227" t="n">
        <v>88.0</v>
      </c>
      <c r="O34" s="101" t="n">
        <v>7.0</v>
      </c>
      <c r="P34" s="101" t="n">
        <v>2.0</v>
      </c>
      <c r="Q34" s="101" t="n">
        <v>17.0</v>
      </c>
      <c r="R34" s="228" t="n">
        <v>114.0</v>
      </c>
      <c r="S34" s="101" t="n">
        <v>14.0</v>
      </c>
      <c r="T34" s="229" t="n">
        <v>7.0</v>
      </c>
    </row>
    <row customFormat="1" r="35" s="39" spans="1:20" x14ac:dyDescent="0.3">
      <c r="B35" s="338"/>
      <c r="C35" s="366" t="s">
        <v>99</v>
      </c>
      <c r="D35" s="367"/>
      <c r="E35" s="103" t="n">
        <f ref="E35:T35" si="16" t="shared">E34+E33+E30+E27+E26</f>
        <v>310.0</v>
      </c>
      <c r="F35" s="104" t="n">
        <f si="16" t="shared"/>
        <v>48.0</v>
      </c>
      <c r="G35" s="104" t="n">
        <f ref="G35" si="17" t="shared">G34+G33+G30+G27+G26</f>
        <v>40.0</v>
      </c>
      <c r="H35" s="104" t="n">
        <f si="16" t="shared"/>
        <v>46.0</v>
      </c>
      <c r="I35" s="104" t="n">
        <f si="16" t="shared"/>
        <v>43.0</v>
      </c>
      <c r="J35" s="104" t="n">
        <f si="16" t="shared"/>
        <v>3.0</v>
      </c>
      <c r="K35" s="104" t="n">
        <f si="16" t="shared"/>
        <v>444.0</v>
      </c>
      <c r="L35" s="104" t="n">
        <f si="16" t="shared"/>
        <v>33.0</v>
      </c>
      <c r="M35" s="105" t="n">
        <f si="16" t="shared"/>
        <v>37.0</v>
      </c>
      <c r="N35" s="103" t="n">
        <f si="16" t="shared"/>
        <v>413.0</v>
      </c>
      <c r="O35" s="104" t="n">
        <f si="16" t="shared"/>
        <v>58.0</v>
      </c>
      <c r="P35" s="104" t="n">
        <f ref="P35" si="18" t="shared">P34+P33+P30+P27+P26</f>
        <v>56.0</v>
      </c>
      <c r="Q35" s="104" t="n">
        <f si="16" t="shared"/>
        <v>61.0</v>
      </c>
      <c r="R35" s="104" t="n">
        <f si="16" t="shared"/>
        <v>588.0</v>
      </c>
      <c r="S35" s="104" t="n">
        <f si="16" t="shared"/>
        <v>45.0</v>
      </c>
      <c r="T35" s="105" t="n">
        <f si="16" t="shared"/>
        <v>51.0</v>
      </c>
    </row>
    <row customFormat="1" ht="15" r="36" s="39" spans="1:20" thickBot="1" x14ac:dyDescent="0.35">
      <c r="B36" s="339"/>
      <c r="C36" s="347" t="s">
        <v>100</v>
      </c>
      <c r="D36" s="348"/>
      <c r="E36" s="269" t="n">
        <f>IF(ISERROR(E35/($E35+$F35+$G35+$H35)),0,(E35/($E35+$F35+$G35+$H35)))</f>
        <v>0.6981981981981982</v>
      </c>
      <c r="F36" s="271" t="n">
        <f ref="F36:G36" si="19" t="shared">IF(ISERROR(F35/($E35+$F35+$G35+$H35)),0,(F35/($E35+$F35+$G35+$H35)))</f>
        <v>0.10810810810810811</v>
      </c>
      <c r="G36" s="271" t="n">
        <f si="19" t="shared"/>
        <v>0.09009009009009009</v>
      </c>
      <c r="H36" s="270" t="n">
        <f>IF(1-E36-F36-G36=1,IF(H35=0,0,1),1-E36-F36-G36)</f>
        <v>0.10360360360360363</v>
      </c>
      <c r="I36" s="271" t="n">
        <f>IF(ISERROR(I35/H35),0,(I35/H35))</f>
        <v>0.9347826086956522</v>
      </c>
      <c r="J36" s="271" t="n">
        <f>IF(1-I36=1,IF(J35=0,0,1),1-I36)</f>
        <v>0.06521739130434778</v>
      </c>
      <c r="K36" s="271"/>
      <c r="L36" s="271" t="n">
        <f>IF(ISERROR(L35/K35),0,L35/K35)</f>
        <v>0.07432432432432433</v>
      </c>
      <c r="M36" s="272" t="n">
        <f>IF(ISERROR(M35/K35),0,M35/K35)</f>
        <v>0.08333333333333333</v>
      </c>
      <c r="N36" s="269" t="n">
        <f>IF(ISERROR(N35/R35),0,N35/R35)</f>
        <v>0.7023809523809523</v>
      </c>
      <c r="O36" s="271" t="n">
        <f>IF(ISERROR(O35/R35),0,O35/R35)</f>
        <v>0.09863945578231292</v>
      </c>
      <c r="P36" s="271" t="n">
        <f>IF(ISERROR(P35/R35),0,P35/R35)</f>
        <v>0.09523809523809523</v>
      </c>
      <c r="Q36" s="271" t="n">
        <f>IF(1-N36-O36-P36=1,IF(Q35=0,0,1),1-N36-O36-P36)</f>
        <v>0.10374149659863952</v>
      </c>
      <c r="R36" s="271"/>
      <c r="S36" s="271" t="n">
        <f>IF(ISERROR(S35/R35),0,(S35/R35))</f>
        <v>0.07653061224489796</v>
      </c>
      <c r="T36" s="273" t="n">
        <f>IF(ISERROR(T35/R35),0,T35/R35)</f>
        <v>0.08673469387755102</v>
      </c>
    </row>
    <row r="37" spans="1:20" x14ac:dyDescent="0.3">
      <c r="A37" s="39" t="s">
        <v>150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</sheetData>
  <sheetProtection autoFilter="0" deleteColumns="0" deleteRows="0" formatCells="0" formatColumns="0" formatRows="0" insertColumns="0" insertHyperlinks="0" insertRows="0" pivotTables="0" sort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bottom="0.31496062992125984" footer="0.23622047244094491" header="0" left="0.19685039370078741" right="0.19685039370078741" top="0.31496062992125984"/>
  <pageSetup orientation="landscape" paperSize="9" r:id="rId1" scale="64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U47"/>
  <sheetViews>
    <sheetView workbookViewId="0" zoomScaleNormal="100" tabSelected="false">
      <selection activeCell="E8" sqref="E8"/>
    </sheetView>
  </sheetViews>
  <sheetFormatPr defaultRowHeight="14.4" x14ac:dyDescent="0.3"/>
  <cols>
    <col min="1" max="1" customWidth="true" width="4.6640625" collapsed="false"/>
    <col min="2" max="2" customWidth="true" width="5.5546875" collapsed="false"/>
    <col min="3" max="3" customWidth="true" width="25.44140625" collapsed="false"/>
    <col min="4" max="4" customWidth="true" width="23.44140625" collapsed="false"/>
    <col min="5" max="5" customWidth="true" width="7.6640625" collapsed="false"/>
    <col min="6" max="6" customWidth="true" width="7.33203125" collapsed="false"/>
    <col min="7" max="7" customWidth="true" width="11.6640625" collapsed="false"/>
    <col min="8" max="8" customWidth="true" width="6.88671875" collapsed="false"/>
    <col min="9" max="10" customWidth="true" width="10.88671875" collapsed="false"/>
    <col min="11" max="11" customWidth="true" width="6.109375" collapsed="false"/>
    <col min="12" max="13" customWidth="true" width="16.88671875" collapsed="false"/>
    <col min="14" max="14" customWidth="true" width="7.6640625" collapsed="false"/>
    <col min="15" max="15" customWidth="true" width="8.109375" collapsed="false"/>
    <col min="16" max="16" customWidth="true" width="11.6640625" collapsed="false"/>
    <col min="17" max="17" customWidth="true" width="7.88671875" collapsed="false"/>
    <col min="18" max="18" customWidth="true" width="6.5546875" collapsed="false"/>
    <col min="19" max="19" customWidth="true" width="15.88671875" collapsed="false"/>
    <col min="20" max="20" customWidth="true" width="16.0" collapsed="false"/>
  </cols>
  <sheetData>
    <row customFormat="1" ht="15" r="1" s="8" spans="1:20" thickBot="1" x14ac:dyDescent="0.35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customFormat="1" customHeight="1" ht="27" r="2" s="39" spans="1:20" thickBot="1" x14ac:dyDescent="0.35">
      <c r="B2" s="320" t="s">
        <v>143</v>
      </c>
      <c r="C2" s="321"/>
      <c r="D2" s="321"/>
      <c r="E2" s="321"/>
      <c r="F2" s="321"/>
      <c r="G2" s="321"/>
      <c r="H2" s="321"/>
      <c r="I2" s="321"/>
      <c r="J2" s="25"/>
      <c r="K2" s="25"/>
      <c r="L2" s="25" t="s">
        <v>148</v>
      </c>
      <c r="M2" s="25"/>
      <c r="N2" s="25"/>
      <c r="O2" s="25"/>
      <c r="P2" s="303"/>
      <c r="Q2" s="40"/>
      <c r="R2" s="25" t="s">
        <v>105</v>
      </c>
      <c r="S2" s="25"/>
      <c r="T2" s="26" t="s">
        <v>149</v>
      </c>
    </row>
    <row customFormat="1" ht="15" r="3" s="39" spans="1:20" thickBot="1" x14ac:dyDescent="0.35"/>
    <row customFormat="1" ht="15" r="4" s="39" spans="1:20" thickBot="1" x14ac:dyDescent="0.35">
      <c r="B4" s="349" t="s">
        <v>0</v>
      </c>
      <c r="C4" s="349" t="s">
        <v>97</v>
      </c>
      <c r="D4" s="349" t="s">
        <v>98</v>
      </c>
      <c r="E4" s="327" t="s">
        <v>118</v>
      </c>
      <c r="F4" s="327"/>
      <c r="G4" s="327"/>
      <c r="H4" s="327"/>
      <c r="I4" s="327"/>
      <c r="J4" s="327"/>
      <c r="K4" s="327"/>
      <c r="L4" s="327"/>
      <c r="M4" s="327"/>
      <c r="N4" s="328" t="s">
        <v>119</v>
      </c>
      <c r="O4" s="327"/>
      <c r="P4" s="327"/>
      <c r="Q4" s="327"/>
      <c r="R4" s="327"/>
      <c r="S4" s="327"/>
      <c r="T4" s="327"/>
    </row>
    <row customFormat="1" customHeight="1" ht="15" r="5" s="39" spans="1:20" x14ac:dyDescent="0.3">
      <c r="B5" s="350"/>
      <c r="C5" s="350"/>
      <c r="D5" s="350"/>
      <c r="E5" s="329" t="s">
        <v>1</v>
      </c>
      <c r="F5" s="330" t="s">
        <v>2</v>
      </c>
      <c r="G5" s="318" t="s">
        <v>134</v>
      </c>
      <c r="H5" s="330" t="s">
        <v>3</v>
      </c>
      <c r="I5" s="322" t="s">
        <v>6</v>
      </c>
      <c r="J5" s="323"/>
      <c r="K5" s="352" t="s">
        <v>147</v>
      </c>
      <c r="L5" s="332" t="s">
        <v>6</v>
      </c>
      <c r="M5" s="333"/>
      <c r="N5" s="334" t="s">
        <v>1</v>
      </c>
      <c r="O5" s="330" t="s">
        <v>2</v>
      </c>
      <c r="P5" s="318" t="s">
        <v>134</v>
      </c>
      <c r="Q5" s="330" t="s">
        <v>3</v>
      </c>
      <c r="R5" s="352" t="s">
        <v>122</v>
      </c>
      <c r="S5" s="332" t="s">
        <v>6</v>
      </c>
      <c r="T5" s="333"/>
    </row>
    <row customFormat="1" ht="91.8" r="6" s="39" spans="1:20" thickBot="1" x14ac:dyDescent="0.35">
      <c r="B6" s="350"/>
      <c r="C6" s="350"/>
      <c r="D6" s="350"/>
      <c r="E6" s="329"/>
      <c r="F6" s="330"/>
      <c r="G6" s="319"/>
      <c r="H6" s="330"/>
      <c r="I6" s="305" t="s">
        <v>4</v>
      </c>
      <c r="J6" s="306" t="s">
        <v>5</v>
      </c>
      <c r="K6" s="353"/>
      <c r="L6" s="29" t="s">
        <v>7</v>
      </c>
      <c r="M6" s="30" t="s">
        <v>8</v>
      </c>
      <c r="N6" s="334"/>
      <c r="O6" s="330"/>
      <c r="P6" s="319"/>
      <c r="Q6" s="330"/>
      <c r="R6" s="353"/>
      <c r="S6" s="29" t="s">
        <v>127</v>
      </c>
      <c r="T6" s="30" t="s">
        <v>128</v>
      </c>
    </row>
    <row customFormat="1" ht="15" r="7" s="39" spans="1:20" thickBot="1" x14ac:dyDescent="0.35">
      <c r="B7" s="351"/>
      <c r="C7" s="351"/>
      <c r="D7" s="351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14">
        <v>9</v>
      </c>
      <c r="N7" s="315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14">
        <v>16</v>
      </c>
    </row>
    <row customFormat="1" ht="15" r="8" s="39" spans="1:20" thickBot="1" x14ac:dyDescent="0.35">
      <c r="A8" s="13" t="s">
        <v>150</v>
      </c>
      <c r="B8" s="378" t="s">
        <v>30</v>
      </c>
      <c r="C8" s="310" t="s">
        <v>32</v>
      </c>
      <c r="D8" s="230" t="s">
        <v>32</v>
      </c>
      <c r="E8" s="231" t="n">
        <v>0.0</v>
      </c>
      <c r="F8" s="232" t="n">
        <v>0.0</v>
      </c>
      <c r="G8" s="232" t="n">
        <v>0.0</v>
      </c>
      <c r="H8" s="232" t="n">
        <v>0.0</v>
      </c>
      <c r="I8" s="232" t="n">
        <v>0.0</v>
      </c>
      <c r="J8" s="233" t="n">
        <v>0.0</v>
      </c>
      <c r="K8" s="234" t="n">
        <v>0.0</v>
      </c>
      <c r="L8" s="235" t="n">
        <v>0.0</v>
      </c>
      <c r="M8" s="236" t="n">
        <v>0.0</v>
      </c>
      <c r="N8" s="237" t="n">
        <v>0.0</v>
      </c>
      <c r="O8" s="238" t="n">
        <v>0.0</v>
      </c>
      <c r="P8" s="238" t="n">
        <v>0.0</v>
      </c>
      <c r="Q8" s="238" t="n">
        <v>0.0</v>
      </c>
      <c r="R8" s="51" t="n">
        <v>0.0</v>
      </c>
      <c r="S8" s="238" t="n">
        <v>0.0</v>
      </c>
      <c r="T8" s="239" t="n">
        <v>0.0</v>
      </c>
    </row>
    <row customFormat="1" ht="15" r="9" s="39" spans="1:20" thickBot="1" x14ac:dyDescent="0.35">
      <c r="A9" s="13" t="s">
        <v>150</v>
      </c>
      <c r="B9" s="362"/>
      <c r="C9" s="197" t="s">
        <v>33</v>
      </c>
      <c r="D9" s="141" t="s">
        <v>33</v>
      </c>
      <c r="E9" s="231" t="n">
        <v>0.0</v>
      </c>
      <c r="F9" s="232" t="n">
        <v>1.0</v>
      </c>
      <c r="G9" s="232" t="n">
        <v>0.0</v>
      </c>
      <c r="H9" s="232" t="n">
        <v>1.0</v>
      </c>
      <c r="I9" s="232" t="n">
        <v>1.0</v>
      </c>
      <c r="J9" s="233" t="n">
        <v>0.0</v>
      </c>
      <c r="K9" s="145" t="n">
        <v>2.0</v>
      </c>
      <c r="L9" s="235" t="n">
        <v>1.0</v>
      </c>
      <c r="M9" s="236" t="n">
        <v>0.0</v>
      </c>
      <c r="N9" s="237" t="n">
        <v>0.0</v>
      </c>
      <c r="O9" s="238" t="n">
        <v>1.0</v>
      </c>
      <c r="P9" s="238" t="n">
        <v>0.0</v>
      </c>
      <c r="Q9" s="238" t="n">
        <v>1.0</v>
      </c>
      <c r="R9" s="51" t="n">
        <v>2.0</v>
      </c>
      <c r="S9" s="238" t="n">
        <v>1.0</v>
      </c>
      <c r="T9" s="239" t="n">
        <v>0.0</v>
      </c>
    </row>
    <row customFormat="1" r="10" s="39" spans="1:20" x14ac:dyDescent="0.3">
      <c r="A10" s="13" t="s">
        <v>150</v>
      </c>
      <c r="B10" s="362"/>
      <c r="C10" s="356" t="s">
        <v>34</v>
      </c>
      <c r="D10" s="111" t="s">
        <v>34</v>
      </c>
      <c r="E10" s="152" t="n">
        <v>4.0</v>
      </c>
      <c r="F10" s="153" t="n">
        <v>1.0</v>
      </c>
      <c r="G10" s="153" t="n">
        <v>2.0</v>
      </c>
      <c r="H10" s="153" t="n">
        <v>0.0</v>
      </c>
      <c r="I10" s="153" t="n">
        <v>0.0</v>
      </c>
      <c r="J10" s="154" t="n">
        <v>0.0</v>
      </c>
      <c r="K10" s="113" t="n">
        <v>7.0</v>
      </c>
      <c r="L10" s="155" t="n">
        <v>0.0</v>
      </c>
      <c r="M10" s="156" t="n">
        <v>0.0</v>
      </c>
      <c r="N10" s="157" t="n">
        <v>5.0</v>
      </c>
      <c r="O10" s="158" t="n">
        <v>1.0</v>
      </c>
      <c r="P10" s="158" t="n">
        <v>3.0</v>
      </c>
      <c r="Q10" s="158" t="n">
        <v>0.0</v>
      </c>
      <c r="R10" s="61" t="n">
        <v>9.0</v>
      </c>
      <c r="S10" s="158" t="n">
        <v>0.0</v>
      </c>
      <c r="T10" s="159" t="n">
        <v>0.0</v>
      </c>
    </row>
    <row customFormat="1" r="11" s="39" spans="1:20" x14ac:dyDescent="0.3">
      <c r="A11" s="13" t="s">
        <v>150</v>
      </c>
      <c r="B11" s="362"/>
      <c r="C11" s="354"/>
      <c r="D11" s="120" t="s">
        <v>74</v>
      </c>
      <c r="E11" s="121" t="n">
        <v>1.0</v>
      </c>
      <c r="F11" s="122" t="n">
        <v>0.0</v>
      </c>
      <c r="G11" s="122" t="n">
        <v>0.0</v>
      </c>
      <c r="H11" s="122" t="n">
        <v>0.0</v>
      </c>
      <c r="I11" s="122" t="n">
        <v>0.0</v>
      </c>
      <c r="J11" s="123" t="n">
        <v>0.0</v>
      </c>
      <c r="K11" s="240" t="n">
        <v>1.0</v>
      </c>
      <c r="L11" s="124" t="n">
        <v>0.0</v>
      </c>
      <c r="M11" s="125" t="n">
        <v>0.0</v>
      </c>
      <c r="N11" s="126" t="n">
        <v>2.0</v>
      </c>
      <c r="O11" s="127" t="n">
        <v>0.0</v>
      </c>
      <c r="P11" s="127" t="n">
        <v>0.0</v>
      </c>
      <c r="Q11" s="127" t="n">
        <v>0.0</v>
      </c>
      <c r="R11" s="61" t="n">
        <v>2.0</v>
      </c>
      <c r="S11" s="127" t="n">
        <v>0.0</v>
      </c>
      <c r="T11" s="129" t="n">
        <v>0.0</v>
      </c>
    </row>
    <row customFormat="1" ht="15" r="12" s="39" spans="1:20" thickBot="1" x14ac:dyDescent="0.35">
      <c r="A12" s="72"/>
      <c r="B12" s="362"/>
      <c r="C12" s="355"/>
      <c r="D12" s="184" t="s">
        <v>13</v>
      </c>
      <c r="E12" s="185" t="n">
        <f ref="E12:T12" si="0" t="shared">SUM(E10:E11)</f>
        <v>5.0</v>
      </c>
      <c r="F12" s="187" t="n">
        <f si="0" t="shared"/>
        <v>1.0</v>
      </c>
      <c r="G12" s="187" t="n">
        <f ref="G12" si="1" t="shared">SUM(G10:G11)</f>
        <v>2.0</v>
      </c>
      <c r="H12" s="187" t="n">
        <f si="0" t="shared"/>
        <v>0.0</v>
      </c>
      <c r="I12" s="187" t="n">
        <f si="0" t="shared"/>
        <v>0.0</v>
      </c>
      <c r="J12" s="188" t="n">
        <f si="0" t="shared"/>
        <v>0.0</v>
      </c>
      <c r="K12" s="134" t="n">
        <f si="0" t="shared"/>
        <v>8.0</v>
      </c>
      <c r="L12" s="189" t="n">
        <f si="0" t="shared"/>
        <v>0.0</v>
      </c>
      <c r="M12" s="190" t="n">
        <f si="0" t="shared"/>
        <v>0.0</v>
      </c>
      <c r="N12" s="191" t="n">
        <f si="0" t="shared"/>
        <v>7.0</v>
      </c>
      <c r="O12" s="192" t="n">
        <f si="0" t="shared"/>
        <v>1.0</v>
      </c>
      <c r="P12" s="192" t="n">
        <f ref="P12" si="2" t="shared">SUM(P10:P11)</f>
        <v>3.0</v>
      </c>
      <c r="Q12" s="192" t="n">
        <f si="0" t="shared"/>
        <v>0.0</v>
      </c>
      <c r="R12" s="51" t="n">
        <f si="0" t="shared"/>
        <v>11.0</v>
      </c>
      <c r="S12" s="192" t="n">
        <f si="0" t="shared"/>
        <v>0.0</v>
      </c>
      <c r="T12" s="210" t="n">
        <f si="0" t="shared"/>
        <v>0.0</v>
      </c>
    </row>
    <row customFormat="1" r="13" s="39" spans="1:20" x14ac:dyDescent="0.3">
      <c r="A13" s="13" t="s">
        <v>150</v>
      </c>
      <c r="B13" s="362"/>
      <c r="C13" s="381" t="s">
        <v>35</v>
      </c>
      <c r="D13" s="241" t="s">
        <v>35</v>
      </c>
      <c r="E13" s="152" t="n">
        <v>0.0</v>
      </c>
      <c r="F13" s="153" t="n">
        <v>0.0</v>
      </c>
      <c r="G13" s="153" t="n">
        <v>0.0</v>
      </c>
      <c r="H13" s="153" t="n">
        <v>0.0</v>
      </c>
      <c r="I13" s="153" t="n">
        <v>0.0</v>
      </c>
      <c r="J13" s="154" t="n">
        <v>0.0</v>
      </c>
      <c r="K13" s="113" t="n">
        <v>0.0</v>
      </c>
      <c r="L13" s="155" t="n">
        <v>0.0</v>
      </c>
      <c r="M13" s="156" t="n">
        <v>0.0</v>
      </c>
      <c r="N13" s="157" t="n">
        <v>0.0</v>
      </c>
      <c r="O13" s="158" t="n">
        <v>0.0</v>
      </c>
      <c r="P13" s="158" t="n">
        <v>0.0</v>
      </c>
      <c r="Q13" s="158" t="n">
        <v>0.0</v>
      </c>
      <c r="R13" s="61" t="n">
        <v>0.0</v>
      </c>
      <c r="S13" s="158" t="n">
        <v>0.0</v>
      </c>
      <c r="T13" s="159" t="n">
        <v>0.0</v>
      </c>
    </row>
    <row customFormat="1" r="14" s="39" spans="1:20" x14ac:dyDescent="0.3">
      <c r="A14" s="13" t="s">
        <v>150</v>
      </c>
      <c r="B14" s="362"/>
      <c r="C14" s="382"/>
      <c r="D14" s="120" t="s">
        <v>75</v>
      </c>
      <c r="E14" s="121" t="n">
        <v>0.0</v>
      </c>
      <c r="F14" s="122" t="n">
        <v>0.0</v>
      </c>
      <c r="G14" s="122" t="n">
        <v>0.0</v>
      </c>
      <c r="H14" s="122" t="n">
        <v>0.0</v>
      </c>
      <c r="I14" s="122" t="n">
        <v>0.0</v>
      </c>
      <c r="J14" s="123" t="n">
        <v>0.0</v>
      </c>
      <c r="K14" s="122" t="n">
        <v>0.0</v>
      </c>
      <c r="L14" s="124" t="n">
        <v>0.0</v>
      </c>
      <c r="M14" s="125" t="n">
        <v>0.0</v>
      </c>
      <c r="N14" s="126" t="n">
        <v>0.0</v>
      </c>
      <c r="O14" s="127" t="n">
        <v>0.0</v>
      </c>
      <c r="P14" s="127" t="n">
        <v>0.0</v>
      </c>
      <c r="Q14" s="127" t="n">
        <v>0.0</v>
      </c>
      <c r="R14" s="61" t="n">
        <v>0.0</v>
      </c>
      <c r="S14" s="127" t="n">
        <v>0.0</v>
      </c>
      <c r="T14" s="129" t="n">
        <v>0.0</v>
      </c>
    </row>
    <row customFormat="1" ht="15" r="15" s="39" spans="1:20" thickBot="1" x14ac:dyDescent="0.35">
      <c r="A15" s="72"/>
      <c r="B15" s="362"/>
      <c r="C15" s="383"/>
      <c r="D15" s="130" t="s">
        <v>13</v>
      </c>
      <c r="E15" s="185" t="n">
        <f ref="E15:T15" si="3" t="shared">SUM(E13:E14)</f>
        <v>0.0</v>
      </c>
      <c r="F15" s="187" t="n">
        <f si="3" t="shared"/>
        <v>0.0</v>
      </c>
      <c r="G15" s="187" t="n">
        <f ref="G15" si="4" t="shared">SUM(G13:G14)</f>
        <v>0.0</v>
      </c>
      <c r="H15" s="187" t="n">
        <f si="3" t="shared"/>
        <v>0.0</v>
      </c>
      <c r="I15" s="187" t="n">
        <f si="3" t="shared"/>
        <v>0.0</v>
      </c>
      <c r="J15" s="188" t="n">
        <f si="3" t="shared"/>
        <v>0.0</v>
      </c>
      <c r="K15" s="134" t="n">
        <f si="3" t="shared"/>
        <v>0.0</v>
      </c>
      <c r="L15" s="189" t="n">
        <f si="3" t="shared"/>
        <v>0.0</v>
      </c>
      <c r="M15" s="190" t="n">
        <f si="3" t="shared"/>
        <v>0.0</v>
      </c>
      <c r="N15" s="191" t="n">
        <f si="3" t="shared"/>
        <v>0.0</v>
      </c>
      <c r="O15" s="192" t="n">
        <f si="3" t="shared"/>
        <v>0.0</v>
      </c>
      <c r="P15" s="192" t="n">
        <f ref="P15" si="5" t="shared">SUM(P13:P14)</f>
        <v>0.0</v>
      </c>
      <c r="Q15" s="192" t="n">
        <f si="3" t="shared"/>
        <v>0.0</v>
      </c>
      <c r="R15" s="51" t="n">
        <f si="3" t="shared"/>
        <v>0.0</v>
      </c>
      <c r="S15" s="192" t="n">
        <f si="3" t="shared"/>
        <v>0.0</v>
      </c>
      <c r="T15" s="210" t="n">
        <f si="3" t="shared"/>
        <v>0.0</v>
      </c>
    </row>
    <row customFormat="1" ht="15" r="16" s="39" spans="1:20" thickBot="1" x14ac:dyDescent="0.35">
      <c r="A16" s="13" t="s">
        <v>150</v>
      </c>
      <c r="B16" s="362"/>
      <c r="C16" s="197" t="s">
        <v>36</v>
      </c>
      <c r="D16" s="242" t="s">
        <v>36</v>
      </c>
      <c r="E16" s="231" t="n">
        <v>3.0</v>
      </c>
      <c r="F16" s="232" t="n">
        <v>1.0</v>
      </c>
      <c r="G16" s="232" t="n">
        <v>0.0</v>
      </c>
      <c r="H16" s="232" t="n">
        <v>0.0</v>
      </c>
      <c r="I16" s="232" t="n">
        <v>0.0</v>
      </c>
      <c r="J16" s="233" t="n">
        <v>0.0</v>
      </c>
      <c r="K16" s="145" t="n">
        <v>4.0</v>
      </c>
      <c r="L16" s="235" t="n">
        <v>0.0</v>
      </c>
      <c r="M16" s="236" t="n">
        <v>0.0</v>
      </c>
      <c r="N16" s="237" t="n">
        <v>4.0</v>
      </c>
      <c r="O16" s="238" t="n">
        <v>2.0</v>
      </c>
      <c r="P16" s="238" t="n">
        <v>0.0</v>
      </c>
      <c r="Q16" s="238" t="n">
        <v>0.0</v>
      </c>
      <c r="R16" s="51" t="n">
        <v>6.0</v>
      </c>
      <c r="S16" s="238" t="n">
        <v>0.0</v>
      </c>
      <c r="T16" s="239" t="n">
        <v>0.0</v>
      </c>
    </row>
    <row customFormat="1" ht="15" r="17" s="39" spans="1:20" thickBot="1" x14ac:dyDescent="0.35">
      <c r="A17" s="13" t="s">
        <v>150</v>
      </c>
      <c r="B17" s="362"/>
      <c r="C17" s="140" t="s">
        <v>31</v>
      </c>
      <c r="D17" s="212" t="s">
        <v>31</v>
      </c>
      <c r="E17" s="231" t="n">
        <v>1.0</v>
      </c>
      <c r="F17" s="232" t="n">
        <v>0.0</v>
      </c>
      <c r="G17" s="232" t="n">
        <v>0.0</v>
      </c>
      <c r="H17" s="232" t="n">
        <v>0.0</v>
      </c>
      <c r="I17" s="232" t="n">
        <v>0.0</v>
      </c>
      <c r="J17" s="233" t="n">
        <v>0.0</v>
      </c>
      <c r="K17" s="145" t="n">
        <v>1.0</v>
      </c>
      <c r="L17" s="235" t="n">
        <v>0.0</v>
      </c>
      <c r="M17" s="236" t="n">
        <v>1.0</v>
      </c>
      <c r="N17" s="237" t="n">
        <v>3.0</v>
      </c>
      <c r="O17" s="238" t="n">
        <v>0.0</v>
      </c>
      <c r="P17" s="238" t="n">
        <v>0.0</v>
      </c>
      <c r="Q17" s="238" t="n">
        <v>0.0</v>
      </c>
      <c r="R17" s="51" t="n">
        <v>3.0</v>
      </c>
      <c r="S17" s="238" t="n">
        <v>0.0</v>
      </c>
      <c r="T17" s="239" t="n">
        <v>3.0</v>
      </c>
    </row>
    <row customFormat="1" r="18" s="39" spans="1:20" x14ac:dyDescent="0.3">
      <c r="A18" s="13" t="s">
        <v>150</v>
      </c>
      <c r="B18" s="362"/>
      <c r="C18" s="381" t="s">
        <v>37</v>
      </c>
      <c r="D18" s="111" t="s">
        <v>76</v>
      </c>
      <c r="E18" s="152" t="n">
        <v>0.0</v>
      </c>
      <c r="F18" s="153" t="n">
        <v>0.0</v>
      </c>
      <c r="G18" s="153" t="n">
        <v>0.0</v>
      </c>
      <c r="H18" s="153" t="n">
        <v>0.0</v>
      </c>
      <c r="I18" s="153" t="n">
        <v>0.0</v>
      </c>
      <c r="J18" s="154" t="n">
        <v>0.0</v>
      </c>
      <c r="K18" s="113" t="n">
        <v>0.0</v>
      </c>
      <c r="L18" s="155" t="n">
        <v>0.0</v>
      </c>
      <c r="M18" s="156" t="n">
        <v>0.0</v>
      </c>
      <c r="N18" s="157" t="n">
        <v>0.0</v>
      </c>
      <c r="O18" s="158" t="n">
        <v>0.0</v>
      </c>
      <c r="P18" s="158" t="n">
        <v>0.0</v>
      </c>
      <c r="Q18" s="158" t="n">
        <v>0.0</v>
      </c>
      <c r="R18" s="61" t="n">
        <v>0.0</v>
      </c>
      <c r="S18" s="158" t="n">
        <v>0.0</v>
      </c>
      <c r="T18" s="159" t="n">
        <v>0.0</v>
      </c>
    </row>
    <row customFormat="1" r="19" s="39" spans="1:20" x14ac:dyDescent="0.3">
      <c r="A19" s="13" t="s">
        <v>150</v>
      </c>
      <c r="B19" s="362"/>
      <c r="C19" s="382"/>
      <c r="D19" s="209" t="s">
        <v>77</v>
      </c>
      <c r="E19" s="121" t="n">
        <v>2.0</v>
      </c>
      <c r="F19" s="122" t="n">
        <v>0.0</v>
      </c>
      <c r="G19" s="122" t="n">
        <v>0.0</v>
      </c>
      <c r="H19" s="122" t="n">
        <v>0.0</v>
      </c>
      <c r="I19" s="122" t="n">
        <v>0.0</v>
      </c>
      <c r="J19" s="123" t="n">
        <v>0.0</v>
      </c>
      <c r="K19" s="122" t="n">
        <v>2.0</v>
      </c>
      <c r="L19" s="124" t="n">
        <v>0.0</v>
      </c>
      <c r="M19" s="125" t="n">
        <v>0.0</v>
      </c>
      <c r="N19" s="126" t="n">
        <v>2.0</v>
      </c>
      <c r="O19" s="127" t="n">
        <v>0.0</v>
      </c>
      <c r="P19" s="127" t="n">
        <v>0.0</v>
      </c>
      <c r="Q19" s="127" t="n">
        <v>0.0</v>
      </c>
      <c r="R19" s="61" t="n">
        <v>2.0</v>
      </c>
      <c r="S19" s="127" t="n">
        <v>0.0</v>
      </c>
      <c r="T19" s="129" t="n">
        <v>0.0</v>
      </c>
    </row>
    <row customFormat="1" r="20" s="39" spans="1:20" x14ac:dyDescent="0.3">
      <c r="A20" s="13" t="s">
        <v>150</v>
      </c>
      <c r="B20" s="362"/>
      <c r="C20" s="382"/>
      <c r="D20" s="120" t="s">
        <v>37</v>
      </c>
      <c r="E20" s="121" t="n">
        <v>8.0</v>
      </c>
      <c r="F20" s="122" t="n">
        <v>2.0</v>
      </c>
      <c r="G20" s="122" t="n">
        <v>0.0</v>
      </c>
      <c r="H20" s="122" t="n">
        <v>1.0</v>
      </c>
      <c r="I20" s="122" t="n">
        <v>1.0</v>
      </c>
      <c r="J20" s="123" t="n">
        <v>0.0</v>
      </c>
      <c r="K20" s="122" t="n">
        <v>11.0</v>
      </c>
      <c r="L20" s="124" t="n">
        <v>1.0</v>
      </c>
      <c r="M20" s="125" t="n">
        <v>1.0</v>
      </c>
      <c r="N20" s="126" t="n">
        <v>9.0</v>
      </c>
      <c r="O20" s="127" t="n">
        <v>2.0</v>
      </c>
      <c r="P20" s="127" t="n">
        <v>0.0</v>
      </c>
      <c r="Q20" s="127" t="n">
        <v>2.0</v>
      </c>
      <c r="R20" s="61" t="n">
        <v>13.0</v>
      </c>
      <c r="S20" s="127" t="n">
        <v>2.0</v>
      </c>
      <c r="T20" s="129" t="n">
        <v>1.0</v>
      </c>
    </row>
    <row customFormat="1" ht="15" r="21" s="39" spans="1:20" thickBot="1" x14ac:dyDescent="0.35">
      <c r="B21" s="362"/>
      <c r="C21" s="382"/>
      <c r="D21" s="243" t="s">
        <v>13</v>
      </c>
      <c r="E21" s="131" t="n">
        <f ref="E21:T21" si="6" t="shared">SUM(E18:E20)</f>
        <v>10.0</v>
      </c>
      <c r="F21" s="132" t="n">
        <f si="6" t="shared"/>
        <v>2.0</v>
      </c>
      <c r="G21" s="132" t="n">
        <f ref="G21" si="7" t="shared">SUM(G18:G20)</f>
        <v>0.0</v>
      </c>
      <c r="H21" s="132" t="n">
        <f si="6" t="shared"/>
        <v>1.0</v>
      </c>
      <c r="I21" s="132" t="n">
        <f si="6" t="shared"/>
        <v>1.0</v>
      </c>
      <c r="J21" s="133" t="n">
        <f si="6" t="shared"/>
        <v>0.0</v>
      </c>
      <c r="K21" s="132" t="n">
        <f si="6" t="shared"/>
        <v>13.0</v>
      </c>
      <c r="L21" s="135" t="n">
        <f si="6" t="shared"/>
        <v>1.0</v>
      </c>
      <c r="M21" s="136" t="n">
        <f si="6" t="shared"/>
        <v>1.0</v>
      </c>
      <c r="N21" s="137" t="n">
        <f si="6" t="shared"/>
        <v>11.0</v>
      </c>
      <c r="O21" s="138" t="n">
        <f si="6" t="shared"/>
        <v>2.0</v>
      </c>
      <c r="P21" s="138" t="n">
        <f ref="P21" si="8" t="shared">SUM(P18:P20)</f>
        <v>0.0</v>
      </c>
      <c r="Q21" s="138" t="n">
        <f si="6" t="shared"/>
        <v>2.0</v>
      </c>
      <c r="R21" s="101" t="n">
        <f si="6" t="shared"/>
        <v>15.0</v>
      </c>
      <c r="S21" s="138" t="n">
        <f si="6" t="shared"/>
        <v>2.0</v>
      </c>
      <c r="T21" s="139" t="n">
        <f si="6" t="shared"/>
        <v>1.0</v>
      </c>
    </row>
    <row customFormat="1" customHeight="1" ht="16.5" r="22" s="39" spans="1:20" x14ac:dyDescent="0.3">
      <c r="B22" s="362"/>
      <c r="C22" s="386" t="s">
        <v>99</v>
      </c>
      <c r="D22" s="387"/>
      <c r="E22" s="161" t="n">
        <f ref="E22:T22" si="9" t="shared">E21+E17+E16+E15+E12+E9+E8</f>
        <v>19.0</v>
      </c>
      <c r="F22" s="104" t="n">
        <f si="9" t="shared"/>
        <v>5.0</v>
      </c>
      <c r="G22" s="104" t="n">
        <f ref="G22" si="10" t="shared">G21+G17+G16+G15+G12+G9+G8</f>
        <v>2.0</v>
      </c>
      <c r="H22" s="104" t="n">
        <f si="9" t="shared"/>
        <v>2.0</v>
      </c>
      <c r="I22" s="104" t="n">
        <f si="9" t="shared"/>
        <v>2.0</v>
      </c>
      <c r="J22" s="104" t="n">
        <f si="9" t="shared"/>
        <v>0.0</v>
      </c>
      <c r="K22" s="104" t="n">
        <f si="9" t="shared"/>
        <v>28.0</v>
      </c>
      <c r="L22" s="104" t="n">
        <f si="9" t="shared"/>
        <v>2.0</v>
      </c>
      <c r="M22" s="162" t="n">
        <f si="9" t="shared"/>
        <v>2.0</v>
      </c>
      <c r="N22" s="161" t="n">
        <f si="9" t="shared"/>
        <v>25.0</v>
      </c>
      <c r="O22" s="104" t="n">
        <f si="9" t="shared"/>
        <v>6.0</v>
      </c>
      <c r="P22" s="104" t="n">
        <f ref="P22" si="11" t="shared">P21+P17+P16+P15+P12+P9+P8</f>
        <v>3.0</v>
      </c>
      <c r="Q22" s="104" t="n">
        <f si="9" t="shared"/>
        <v>3.0</v>
      </c>
      <c r="R22" s="104" t="n">
        <f si="9" t="shared"/>
        <v>37.0</v>
      </c>
      <c r="S22" s="104" t="n">
        <f si="9" t="shared"/>
        <v>3.0</v>
      </c>
      <c r="T22" s="105" t="n">
        <f si="9" t="shared"/>
        <v>4.0</v>
      </c>
    </row>
    <row customFormat="1" ht="15" r="23" s="39" spans="1:20" thickBot="1" x14ac:dyDescent="0.35">
      <c r="B23" s="363"/>
      <c r="C23" s="384" t="s">
        <v>100</v>
      </c>
      <c r="D23" s="385"/>
      <c r="E23" s="269" t="n">
        <f>IF(ISERROR(E22/($E22+$F22+$G22+$H22)),0,(E22/($E22+$F22+$G22+$H22)))</f>
        <v>0.6785714285714286</v>
      </c>
      <c r="F23" s="271" t="n">
        <f ref="F23:G23" si="12" t="shared">IF(ISERROR(F22/($E22+$F22+$G22+$H22)),0,(F22/($E22+$F22+$G22+$H22)))</f>
        <v>0.17857142857142858</v>
      </c>
      <c r="G23" s="271" t="n">
        <f si="12" t="shared"/>
        <v>0.07142857142857142</v>
      </c>
      <c r="H23" s="270" t="n">
        <f>IF(1-E23-F23-G23=1,IF(H22=0,0,1),1-E23-F23-G23)</f>
        <v>0.0714285714285714</v>
      </c>
      <c r="I23" s="271" t="n">
        <f>IF(ISERROR(I22/H22),0,(I22/H22))</f>
        <v>1.0</v>
      </c>
      <c r="J23" s="271" t="n">
        <f>IF(1-I23=1,IF(J22=0,0,1),1-I23)</f>
        <v>0.0</v>
      </c>
      <c r="K23" s="271"/>
      <c r="L23" s="271" t="n">
        <f>IF(ISERROR(L22/K22),0,L22/K22)</f>
        <v>0.07142857142857142</v>
      </c>
      <c r="M23" s="272" t="n">
        <f>IF(ISERROR(M22/K22),0,M22/K22)</f>
        <v>0.07142857142857142</v>
      </c>
      <c r="N23" s="269" t="n">
        <f>IF(ISERROR(N22/R22),0,N22/R22)</f>
        <v>0.6756756756756757</v>
      </c>
      <c r="O23" s="271" t="n">
        <f>IF(ISERROR(O22/R22),0,O22/R22)</f>
        <v>0.16216216216216217</v>
      </c>
      <c r="P23" s="271" t="n">
        <f>IF(ISERROR(P22/R22),0,P22/R22)</f>
        <v>0.08108108108108109</v>
      </c>
      <c r="Q23" s="271" t="n">
        <f>IF(1-N23-O23-P23=1,IF(Q22=0,0,1),1-N23-O23-P23)</f>
        <v>0.08108108108108109</v>
      </c>
      <c r="R23" s="271"/>
      <c r="S23" s="271" t="n">
        <f>IF(ISERROR(S22/R22),0,(S22/R22))</f>
        <v>0.08108108108108109</v>
      </c>
      <c r="T23" s="273" t="n">
        <f>IF(ISERROR(T22/R22),0,T22/R22)</f>
        <v>0.10810810810810811</v>
      </c>
    </row>
    <row customFormat="1" ht="15" r="24" s="244" spans="1:20" thickBot="1" x14ac:dyDescent="0.35">
      <c r="A24" s="244" t="s">
        <v>150</v>
      </c>
      <c r="B24" s="245"/>
      <c r="C24" s="246"/>
      <c r="D24" s="246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</row>
    <row customFormat="1" ht="16.2" r="25" s="39" spans="1:20" thickBot="1" x14ac:dyDescent="0.35">
      <c r="B25" s="320" t="s">
        <v>145</v>
      </c>
      <c r="C25" s="321"/>
      <c r="D25" s="321"/>
      <c r="E25" s="321"/>
      <c r="F25" s="321"/>
      <c r="G25" s="321"/>
      <c r="H25" s="321"/>
      <c r="I25" s="321"/>
      <c r="J25" s="262"/>
      <c r="K25" s="262"/>
      <c r="L25" s="304" t="s">
        <v>148</v>
      </c>
      <c r="M25" s="262"/>
      <c r="N25" s="262"/>
      <c r="O25" s="262"/>
      <c r="P25" s="262"/>
      <c r="Q25" s="40"/>
      <c r="R25" s="304" t="s">
        <v>105</v>
      </c>
      <c r="S25" s="304"/>
      <c r="T25" s="26" t="s">
        <v>149</v>
      </c>
    </row>
    <row customFormat="1" ht="15" r="26" s="39" spans="1:20" thickBot="1" x14ac:dyDescent="0.35"/>
    <row customFormat="1" ht="15" r="27" s="39" spans="1:20" thickBot="1" x14ac:dyDescent="0.35">
      <c r="B27" s="349" t="s">
        <v>0</v>
      </c>
      <c r="C27" s="349" t="s">
        <v>97</v>
      </c>
      <c r="D27" s="349" t="s">
        <v>98</v>
      </c>
      <c r="E27" s="327" t="s">
        <v>120</v>
      </c>
      <c r="F27" s="327"/>
      <c r="G27" s="327"/>
      <c r="H27" s="327"/>
      <c r="I27" s="327"/>
      <c r="J27" s="327"/>
      <c r="K27" s="327"/>
      <c r="L27" s="327"/>
      <c r="M27" s="327"/>
      <c r="N27" s="328" t="s">
        <v>129</v>
      </c>
      <c r="O27" s="327"/>
      <c r="P27" s="327"/>
      <c r="Q27" s="327"/>
      <c r="R27" s="327"/>
      <c r="S27" s="327"/>
      <c r="T27" s="327"/>
    </row>
    <row customFormat="1" customHeight="1" ht="15" r="28" s="39" spans="1:20" x14ac:dyDescent="0.3">
      <c r="B28" s="350"/>
      <c r="C28" s="350"/>
      <c r="D28" s="350"/>
      <c r="E28" s="329" t="s">
        <v>1</v>
      </c>
      <c r="F28" s="330" t="s">
        <v>2</v>
      </c>
      <c r="G28" s="318" t="s">
        <v>134</v>
      </c>
      <c r="H28" s="330" t="s">
        <v>3</v>
      </c>
      <c r="I28" s="322" t="s">
        <v>6</v>
      </c>
      <c r="J28" s="323"/>
      <c r="K28" s="352" t="s">
        <v>123</v>
      </c>
      <c r="L28" s="332" t="s">
        <v>6</v>
      </c>
      <c r="M28" s="333"/>
      <c r="N28" s="334" t="s">
        <v>1</v>
      </c>
      <c r="O28" s="330" t="s">
        <v>2</v>
      </c>
      <c r="P28" s="318" t="s">
        <v>134</v>
      </c>
      <c r="Q28" s="330" t="s">
        <v>3</v>
      </c>
      <c r="R28" s="352" t="s">
        <v>122</v>
      </c>
      <c r="S28" s="332" t="s">
        <v>6</v>
      </c>
      <c r="T28" s="333"/>
    </row>
    <row customFormat="1" ht="91.8" r="29" s="39" spans="1:20" thickBot="1" x14ac:dyDescent="0.35">
      <c r="B29" s="350"/>
      <c r="C29" s="350"/>
      <c r="D29" s="350"/>
      <c r="E29" s="329"/>
      <c r="F29" s="330"/>
      <c r="G29" s="319"/>
      <c r="H29" s="330"/>
      <c r="I29" s="305" t="s">
        <v>4</v>
      </c>
      <c r="J29" s="306" t="s">
        <v>5</v>
      </c>
      <c r="K29" s="353"/>
      <c r="L29" s="29" t="s">
        <v>7</v>
      </c>
      <c r="M29" s="30" t="s">
        <v>8</v>
      </c>
      <c r="N29" s="334"/>
      <c r="O29" s="330"/>
      <c r="P29" s="319"/>
      <c r="Q29" s="330"/>
      <c r="R29" s="353"/>
      <c r="S29" s="29" t="s">
        <v>127</v>
      </c>
      <c r="T29" s="30" t="s">
        <v>128</v>
      </c>
    </row>
    <row customFormat="1" ht="15" r="30" s="39" spans="1:20" thickBot="1" x14ac:dyDescent="0.35">
      <c r="B30" s="351"/>
      <c r="C30" s="351"/>
      <c r="D30" s="351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14">
        <v>9</v>
      </c>
      <c r="N30" s="315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14">
        <v>16</v>
      </c>
    </row>
    <row customFormat="1" ht="15" r="31" s="39" spans="1:20" thickBot="1" x14ac:dyDescent="0.35">
      <c r="A31" s="13" t="s">
        <v>150</v>
      </c>
      <c r="B31" s="378" t="s">
        <v>30</v>
      </c>
      <c r="C31" s="310" t="s">
        <v>32</v>
      </c>
      <c r="D31" s="230" t="s">
        <v>32</v>
      </c>
      <c r="E31" s="231" t="n">
        <v>9.0</v>
      </c>
      <c r="F31" s="232" t="n">
        <v>0.0</v>
      </c>
      <c r="G31" s="232" t="n">
        <v>1.0</v>
      </c>
      <c r="H31" s="232" t="n">
        <v>3.0</v>
      </c>
      <c r="I31" s="232" t="n">
        <v>2.0</v>
      </c>
      <c r="J31" s="233" t="n">
        <v>1.0</v>
      </c>
      <c r="K31" s="234" t="n">
        <v>13.0</v>
      </c>
      <c r="L31" s="235" t="n">
        <v>3.0</v>
      </c>
      <c r="M31" s="236" t="n">
        <v>4.0</v>
      </c>
      <c r="N31" s="237" t="n">
        <v>12.0</v>
      </c>
      <c r="O31" s="238" t="n">
        <v>0.0</v>
      </c>
      <c r="P31" s="238" t="n">
        <v>4.0</v>
      </c>
      <c r="Q31" s="238" t="n">
        <v>4.0</v>
      </c>
      <c r="R31" s="51" t="n">
        <v>20.0</v>
      </c>
      <c r="S31" s="238" t="n">
        <v>4.0</v>
      </c>
      <c r="T31" s="239" t="n">
        <v>7.0</v>
      </c>
    </row>
    <row customFormat="1" ht="15" r="32" s="39" spans="1:20" thickBot="1" x14ac:dyDescent="0.35">
      <c r="A32" s="13" t="s">
        <v>150</v>
      </c>
      <c r="B32" s="362"/>
      <c r="C32" s="197" t="s">
        <v>33</v>
      </c>
      <c r="D32" s="141" t="s">
        <v>33</v>
      </c>
      <c r="E32" s="231" t="n">
        <v>36.0</v>
      </c>
      <c r="F32" s="232" t="n">
        <v>8.0</v>
      </c>
      <c r="G32" s="232" t="n">
        <v>6.0</v>
      </c>
      <c r="H32" s="232" t="n">
        <v>16.0</v>
      </c>
      <c r="I32" s="232" t="n">
        <v>15.0</v>
      </c>
      <c r="J32" s="233" t="n">
        <v>1.0</v>
      </c>
      <c r="K32" s="145" t="n">
        <v>66.0</v>
      </c>
      <c r="L32" s="235" t="n">
        <v>11.0</v>
      </c>
      <c r="M32" s="236" t="n">
        <v>8.0</v>
      </c>
      <c r="N32" s="237" t="n">
        <v>56.0</v>
      </c>
      <c r="O32" s="238" t="n">
        <v>10.0</v>
      </c>
      <c r="P32" s="238" t="n">
        <v>8.0</v>
      </c>
      <c r="Q32" s="238" t="n">
        <v>26.0</v>
      </c>
      <c r="R32" s="51" t="n">
        <v>100.0</v>
      </c>
      <c r="S32" s="238" t="n">
        <v>17.0</v>
      </c>
      <c r="T32" s="239" t="n">
        <v>14.0</v>
      </c>
    </row>
    <row customFormat="1" r="33" s="39" spans="1:20" x14ac:dyDescent="0.3">
      <c r="A33" s="13" t="s">
        <v>150</v>
      </c>
      <c r="B33" s="362"/>
      <c r="C33" s="356" t="s">
        <v>34</v>
      </c>
      <c r="D33" s="111" t="s">
        <v>34</v>
      </c>
      <c r="E33" s="152" t="n">
        <v>94.0</v>
      </c>
      <c r="F33" s="153" t="n">
        <v>9.0</v>
      </c>
      <c r="G33" s="153" t="n">
        <v>11.0</v>
      </c>
      <c r="H33" s="153" t="n">
        <v>23.0</v>
      </c>
      <c r="I33" s="153" t="n">
        <v>21.0</v>
      </c>
      <c r="J33" s="154" t="n">
        <v>2.0</v>
      </c>
      <c r="K33" s="113" t="n">
        <v>137.0</v>
      </c>
      <c r="L33" s="155" t="n">
        <v>20.0</v>
      </c>
      <c r="M33" s="156" t="n">
        <v>8.0</v>
      </c>
      <c r="N33" s="157" t="n">
        <v>126.0</v>
      </c>
      <c r="O33" s="158" t="n">
        <v>9.0</v>
      </c>
      <c r="P33" s="158" t="n">
        <v>17.0</v>
      </c>
      <c r="Q33" s="158" t="n">
        <v>36.0</v>
      </c>
      <c r="R33" s="61" t="n">
        <v>188.0</v>
      </c>
      <c r="S33" s="158" t="n">
        <v>31.0</v>
      </c>
      <c r="T33" s="159" t="n">
        <v>10.0</v>
      </c>
    </row>
    <row customFormat="1" r="34" s="39" spans="1:20" x14ac:dyDescent="0.3">
      <c r="A34" s="13" t="s">
        <v>150</v>
      </c>
      <c r="B34" s="362"/>
      <c r="C34" s="354"/>
      <c r="D34" s="120" t="s">
        <v>74</v>
      </c>
      <c r="E34" s="121" t="n">
        <v>11.0</v>
      </c>
      <c r="F34" s="122" t="n">
        <v>1.0</v>
      </c>
      <c r="G34" s="122" t="n">
        <v>1.0</v>
      </c>
      <c r="H34" s="122" t="n">
        <v>2.0</v>
      </c>
      <c r="I34" s="122" t="n">
        <v>2.0</v>
      </c>
      <c r="J34" s="123" t="n">
        <v>0.0</v>
      </c>
      <c r="K34" s="240" t="n">
        <v>15.0</v>
      </c>
      <c r="L34" s="124" t="n">
        <v>1.0</v>
      </c>
      <c r="M34" s="125" t="n">
        <v>2.0</v>
      </c>
      <c r="N34" s="126" t="n">
        <v>13.0</v>
      </c>
      <c r="O34" s="127" t="n">
        <v>1.0</v>
      </c>
      <c r="P34" s="127" t="n">
        <v>1.0</v>
      </c>
      <c r="Q34" s="127" t="n">
        <v>2.0</v>
      </c>
      <c r="R34" s="61" t="n">
        <v>17.0</v>
      </c>
      <c r="S34" s="127" t="n">
        <v>1.0</v>
      </c>
      <c r="T34" s="129" t="n">
        <v>2.0</v>
      </c>
    </row>
    <row customFormat="1" ht="15" r="35" s="39" spans="1:20" thickBot="1" x14ac:dyDescent="0.35">
      <c r="A35" s="72"/>
      <c r="B35" s="362"/>
      <c r="C35" s="355"/>
      <c r="D35" s="184" t="s">
        <v>13</v>
      </c>
      <c r="E35" s="185" t="n">
        <f ref="E35:T35" si="13" t="shared">SUM(E33:E34)</f>
        <v>105.0</v>
      </c>
      <c r="F35" s="187" t="n">
        <f si="13" t="shared"/>
        <v>10.0</v>
      </c>
      <c r="G35" s="187" t="n">
        <f ref="G35" si="14" t="shared">SUM(G33:G34)</f>
        <v>12.0</v>
      </c>
      <c r="H35" s="187" t="n">
        <f si="13" t="shared"/>
        <v>25.0</v>
      </c>
      <c r="I35" s="187" t="n">
        <f si="13" t="shared"/>
        <v>23.0</v>
      </c>
      <c r="J35" s="188" t="n">
        <f si="13" t="shared"/>
        <v>2.0</v>
      </c>
      <c r="K35" s="134" t="n">
        <f si="13" t="shared"/>
        <v>152.0</v>
      </c>
      <c r="L35" s="189" t="n">
        <f si="13" t="shared"/>
        <v>21.0</v>
      </c>
      <c r="M35" s="190" t="n">
        <f si="13" t="shared"/>
        <v>10.0</v>
      </c>
      <c r="N35" s="191" t="n">
        <f si="13" t="shared"/>
        <v>139.0</v>
      </c>
      <c r="O35" s="192" t="n">
        <f si="13" t="shared"/>
        <v>10.0</v>
      </c>
      <c r="P35" s="192" t="n">
        <f ref="P35" si="15" t="shared">SUM(P33:P34)</f>
        <v>18.0</v>
      </c>
      <c r="Q35" s="192" t="n">
        <f si="13" t="shared"/>
        <v>38.0</v>
      </c>
      <c r="R35" s="51" t="n">
        <f si="13" t="shared"/>
        <v>205.0</v>
      </c>
      <c r="S35" s="192" t="n">
        <f si="13" t="shared"/>
        <v>32.0</v>
      </c>
      <c r="T35" s="210" t="n">
        <f si="13" t="shared"/>
        <v>12.0</v>
      </c>
    </row>
    <row customFormat="1" r="36" s="39" spans="1:20" x14ac:dyDescent="0.3">
      <c r="A36" s="13" t="s">
        <v>150</v>
      </c>
      <c r="B36" s="362"/>
      <c r="C36" s="381" t="s">
        <v>35</v>
      </c>
      <c r="D36" s="241" t="s">
        <v>35</v>
      </c>
      <c r="E36" s="152" t="n">
        <v>15.0</v>
      </c>
      <c r="F36" s="153" t="n">
        <v>1.0</v>
      </c>
      <c r="G36" s="153" t="n">
        <v>3.0</v>
      </c>
      <c r="H36" s="153" t="n">
        <v>1.0</v>
      </c>
      <c r="I36" s="153" t="n">
        <v>1.0</v>
      </c>
      <c r="J36" s="154" t="n">
        <v>0.0</v>
      </c>
      <c r="K36" s="113" t="n">
        <v>20.0</v>
      </c>
      <c r="L36" s="155" t="n">
        <v>1.0</v>
      </c>
      <c r="M36" s="156" t="n">
        <v>0.0</v>
      </c>
      <c r="N36" s="157" t="n">
        <v>24.0</v>
      </c>
      <c r="O36" s="158" t="n">
        <v>1.0</v>
      </c>
      <c r="P36" s="158" t="n">
        <v>4.0</v>
      </c>
      <c r="Q36" s="158" t="n">
        <v>2.0</v>
      </c>
      <c r="R36" s="61" t="n">
        <v>31.0</v>
      </c>
      <c r="S36" s="158" t="n">
        <v>2.0</v>
      </c>
      <c r="T36" s="159" t="n">
        <v>0.0</v>
      </c>
    </row>
    <row customFormat="1" r="37" s="39" spans="1:20" x14ac:dyDescent="0.3">
      <c r="A37" s="13" t="s">
        <v>150</v>
      </c>
      <c r="B37" s="362"/>
      <c r="C37" s="382"/>
      <c r="D37" s="120" t="s">
        <v>75</v>
      </c>
      <c r="E37" s="121" t="n">
        <v>14.0</v>
      </c>
      <c r="F37" s="122" t="n">
        <v>3.0</v>
      </c>
      <c r="G37" s="122" t="n">
        <v>2.0</v>
      </c>
      <c r="H37" s="122" t="n">
        <v>1.0</v>
      </c>
      <c r="I37" s="122" t="n">
        <v>1.0</v>
      </c>
      <c r="J37" s="123" t="n">
        <v>0.0</v>
      </c>
      <c r="K37" s="122" t="n">
        <v>20.0</v>
      </c>
      <c r="L37" s="124" t="n">
        <v>1.0</v>
      </c>
      <c r="M37" s="125" t="n">
        <v>1.0</v>
      </c>
      <c r="N37" s="126" t="n">
        <v>25.0</v>
      </c>
      <c r="O37" s="127" t="n">
        <v>5.0</v>
      </c>
      <c r="P37" s="127" t="n">
        <v>3.0</v>
      </c>
      <c r="Q37" s="127" t="n">
        <v>2.0</v>
      </c>
      <c r="R37" s="61" t="n">
        <v>35.0</v>
      </c>
      <c r="S37" s="127" t="n">
        <v>2.0</v>
      </c>
      <c r="T37" s="129" t="n">
        <v>3.0</v>
      </c>
    </row>
    <row customFormat="1" ht="15" r="38" s="39" spans="1:20" thickBot="1" x14ac:dyDescent="0.35">
      <c r="A38" s="72"/>
      <c r="B38" s="362"/>
      <c r="C38" s="383"/>
      <c r="D38" s="130" t="s">
        <v>13</v>
      </c>
      <c r="E38" s="185" t="n">
        <f ref="E38:T38" si="16" t="shared">SUM(E36:E37)</f>
        <v>29.0</v>
      </c>
      <c r="F38" s="187" t="n">
        <f si="16" t="shared"/>
        <v>4.0</v>
      </c>
      <c r="G38" s="187" t="n">
        <f ref="G38" si="17" t="shared">SUM(G36:G37)</f>
        <v>5.0</v>
      </c>
      <c r="H38" s="187" t="n">
        <f si="16" t="shared"/>
        <v>2.0</v>
      </c>
      <c r="I38" s="187" t="n">
        <f si="16" t="shared"/>
        <v>2.0</v>
      </c>
      <c r="J38" s="188" t="n">
        <f si="16" t="shared"/>
        <v>0.0</v>
      </c>
      <c r="K38" s="134" t="n">
        <f si="16" t="shared"/>
        <v>40.0</v>
      </c>
      <c r="L38" s="189" t="n">
        <f si="16" t="shared"/>
        <v>2.0</v>
      </c>
      <c r="M38" s="190" t="n">
        <f si="16" t="shared"/>
        <v>1.0</v>
      </c>
      <c r="N38" s="191" t="n">
        <f si="16" t="shared"/>
        <v>49.0</v>
      </c>
      <c r="O38" s="192" t="n">
        <f si="16" t="shared"/>
        <v>6.0</v>
      </c>
      <c r="P38" s="192" t="n">
        <f ref="P38" si="18" t="shared">SUM(P36:P37)</f>
        <v>7.0</v>
      </c>
      <c r="Q38" s="192" t="n">
        <f si="16" t="shared"/>
        <v>4.0</v>
      </c>
      <c r="R38" s="51" t="n">
        <f si="16" t="shared"/>
        <v>66.0</v>
      </c>
      <c r="S38" s="192" t="n">
        <f si="16" t="shared"/>
        <v>4.0</v>
      </c>
      <c r="T38" s="210" t="n">
        <f si="16" t="shared"/>
        <v>3.0</v>
      </c>
    </row>
    <row customFormat="1" ht="15" r="39" s="39" spans="1:20" thickBot="1" x14ac:dyDescent="0.35">
      <c r="A39" s="13" t="s">
        <v>150</v>
      </c>
      <c r="B39" s="362"/>
      <c r="C39" s="197" t="s">
        <v>36</v>
      </c>
      <c r="D39" s="242" t="s">
        <v>36</v>
      </c>
      <c r="E39" s="231" t="n">
        <v>37.0</v>
      </c>
      <c r="F39" s="232" t="n">
        <v>7.0</v>
      </c>
      <c r="G39" s="232" t="n">
        <v>3.0</v>
      </c>
      <c r="H39" s="232" t="n">
        <v>3.0</v>
      </c>
      <c r="I39" s="232" t="n">
        <v>3.0</v>
      </c>
      <c r="J39" s="233" t="n">
        <v>0.0</v>
      </c>
      <c r="K39" s="145" t="n">
        <v>50.0</v>
      </c>
      <c r="L39" s="235" t="n">
        <v>3.0</v>
      </c>
      <c r="M39" s="236" t="n">
        <v>3.0</v>
      </c>
      <c r="N39" s="237" t="n">
        <v>58.0</v>
      </c>
      <c r="O39" s="238" t="n">
        <v>12.0</v>
      </c>
      <c r="P39" s="238" t="n">
        <v>4.0</v>
      </c>
      <c r="Q39" s="238" t="n">
        <v>4.0</v>
      </c>
      <c r="R39" s="51" t="n">
        <v>78.0</v>
      </c>
      <c r="S39" s="238" t="n">
        <v>4.0</v>
      </c>
      <c r="T39" s="239" t="n">
        <v>4.0</v>
      </c>
    </row>
    <row customFormat="1" ht="15" r="40" s="39" spans="1:20" thickBot="1" x14ac:dyDescent="0.35">
      <c r="A40" s="13" t="s">
        <v>150</v>
      </c>
      <c r="B40" s="362"/>
      <c r="C40" s="140" t="s">
        <v>31</v>
      </c>
      <c r="D40" s="212" t="s">
        <v>31</v>
      </c>
      <c r="E40" s="231" t="n">
        <v>41.0</v>
      </c>
      <c r="F40" s="232" t="n">
        <v>8.0</v>
      </c>
      <c r="G40" s="232" t="n">
        <v>6.0</v>
      </c>
      <c r="H40" s="232" t="n">
        <v>6.0</v>
      </c>
      <c r="I40" s="232" t="n">
        <v>6.0</v>
      </c>
      <c r="J40" s="233" t="n">
        <v>0.0</v>
      </c>
      <c r="K40" s="145" t="n">
        <v>61.0</v>
      </c>
      <c r="L40" s="235" t="n">
        <v>3.0</v>
      </c>
      <c r="M40" s="236" t="n">
        <v>10.0</v>
      </c>
      <c r="N40" s="237" t="n">
        <v>68.0</v>
      </c>
      <c r="O40" s="238" t="n">
        <v>11.0</v>
      </c>
      <c r="P40" s="238" t="n">
        <v>8.0</v>
      </c>
      <c r="Q40" s="238" t="n">
        <v>11.0</v>
      </c>
      <c r="R40" s="51" t="n">
        <v>98.0</v>
      </c>
      <c r="S40" s="238" t="n">
        <v>6.0</v>
      </c>
      <c r="T40" s="239" t="n">
        <v>20.0</v>
      </c>
    </row>
    <row customFormat="1" r="41" s="39" spans="1:20" x14ac:dyDescent="0.3">
      <c r="A41" s="13" t="s">
        <v>150</v>
      </c>
      <c r="B41" s="362"/>
      <c r="C41" s="381" t="s">
        <v>37</v>
      </c>
      <c r="D41" s="111" t="s">
        <v>76</v>
      </c>
      <c r="E41" s="152" t="n">
        <v>11.0</v>
      </c>
      <c r="F41" s="153" t="n">
        <v>2.0</v>
      </c>
      <c r="G41" s="153" t="n">
        <v>2.0</v>
      </c>
      <c r="H41" s="153" t="n">
        <v>2.0</v>
      </c>
      <c r="I41" s="153" t="n">
        <v>2.0</v>
      </c>
      <c r="J41" s="154" t="n">
        <v>0.0</v>
      </c>
      <c r="K41" s="113" t="n">
        <v>17.0</v>
      </c>
      <c r="L41" s="155" t="n">
        <v>1.0</v>
      </c>
      <c r="M41" s="156" t="n">
        <v>1.0</v>
      </c>
      <c r="N41" s="157" t="n">
        <v>13.0</v>
      </c>
      <c r="O41" s="158" t="n">
        <v>2.0</v>
      </c>
      <c r="P41" s="158" t="n">
        <v>2.0</v>
      </c>
      <c r="Q41" s="158" t="n">
        <v>3.0</v>
      </c>
      <c r="R41" s="61" t="n">
        <v>20.0</v>
      </c>
      <c r="S41" s="158" t="n">
        <v>2.0</v>
      </c>
      <c r="T41" s="159" t="n">
        <v>1.0</v>
      </c>
    </row>
    <row customFormat="1" r="42" s="39" spans="1:20" x14ac:dyDescent="0.3">
      <c r="A42" s="13" t="s">
        <v>150</v>
      </c>
      <c r="B42" s="362"/>
      <c r="C42" s="382"/>
      <c r="D42" s="209" t="s">
        <v>77</v>
      </c>
      <c r="E42" s="121" t="n">
        <v>13.0</v>
      </c>
      <c r="F42" s="122" t="n">
        <v>3.0</v>
      </c>
      <c r="G42" s="122" t="n">
        <v>2.0</v>
      </c>
      <c r="H42" s="122" t="n">
        <v>2.0</v>
      </c>
      <c r="I42" s="122" t="n">
        <v>2.0</v>
      </c>
      <c r="J42" s="123" t="n">
        <v>0.0</v>
      </c>
      <c r="K42" s="122" t="n">
        <v>20.0</v>
      </c>
      <c r="L42" s="124" t="n">
        <v>1.0</v>
      </c>
      <c r="M42" s="125" t="n">
        <v>3.0</v>
      </c>
      <c r="N42" s="126" t="n">
        <v>16.0</v>
      </c>
      <c r="O42" s="127" t="n">
        <v>4.0</v>
      </c>
      <c r="P42" s="127" t="n">
        <v>3.0</v>
      </c>
      <c r="Q42" s="127" t="n">
        <v>2.0</v>
      </c>
      <c r="R42" s="61" t="n">
        <v>25.0</v>
      </c>
      <c r="S42" s="127" t="n">
        <v>1.0</v>
      </c>
      <c r="T42" s="129" t="n">
        <v>3.0</v>
      </c>
    </row>
    <row customFormat="1" r="43" s="39" spans="1:20" x14ac:dyDescent="0.3">
      <c r="A43" s="13" t="s">
        <v>150</v>
      </c>
      <c r="B43" s="362"/>
      <c r="C43" s="382"/>
      <c r="D43" s="120" t="s">
        <v>37</v>
      </c>
      <c r="E43" s="121" t="n">
        <v>100.0</v>
      </c>
      <c r="F43" s="122" t="n">
        <v>17.0</v>
      </c>
      <c r="G43" s="122" t="n">
        <v>8.0</v>
      </c>
      <c r="H43" s="122" t="n">
        <v>15.0</v>
      </c>
      <c r="I43" s="122" t="n">
        <v>12.0</v>
      </c>
      <c r="J43" s="123" t="n">
        <v>3.0</v>
      </c>
      <c r="K43" s="122" t="n">
        <v>140.0</v>
      </c>
      <c r="L43" s="124" t="n">
        <v>11.0</v>
      </c>
      <c r="M43" s="125" t="n">
        <v>13.0</v>
      </c>
      <c r="N43" s="126" t="n">
        <v>148.0</v>
      </c>
      <c r="O43" s="127" t="n">
        <v>32.0</v>
      </c>
      <c r="P43" s="127" t="n">
        <v>13.0</v>
      </c>
      <c r="Q43" s="127" t="n">
        <v>26.0</v>
      </c>
      <c r="R43" s="61" t="n">
        <v>219.0</v>
      </c>
      <c r="S43" s="127" t="n">
        <v>19.0</v>
      </c>
      <c r="T43" s="129" t="n">
        <v>18.0</v>
      </c>
    </row>
    <row customFormat="1" ht="15" r="44" s="39" spans="1:20" thickBot="1" x14ac:dyDescent="0.35">
      <c r="B44" s="362"/>
      <c r="C44" s="382"/>
      <c r="D44" s="243" t="s">
        <v>13</v>
      </c>
      <c r="E44" s="131" t="n">
        <f ref="E44:T44" si="19" t="shared">SUM(E41:E43)</f>
        <v>124.0</v>
      </c>
      <c r="F44" s="132" t="n">
        <f si="19" t="shared"/>
        <v>22.0</v>
      </c>
      <c r="G44" s="132" t="n">
        <f ref="G44" si="20" t="shared">SUM(G41:G43)</f>
        <v>12.0</v>
      </c>
      <c r="H44" s="132" t="n">
        <f si="19" t="shared"/>
        <v>19.0</v>
      </c>
      <c r="I44" s="132" t="n">
        <f si="19" t="shared"/>
        <v>16.0</v>
      </c>
      <c r="J44" s="133" t="n">
        <f si="19" t="shared"/>
        <v>3.0</v>
      </c>
      <c r="K44" s="132" t="n">
        <f si="19" t="shared"/>
        <v>177.0</v>
      </c>
      <c r="L44" s="135" t="n">
        <f si="19" t="shared"/>
        <v>13.0</v>
      </c>
      <c r="M44" s="136" t="n">
        <f si="19" t="shared"/>
        <v>17.0</v>
      </c>
      <c r="N44" s="137" t="n">
        <f si="19" t="shared"/>
        <v>177.0</v>
      </c>
      <c r="O44" s="138" t="n">
        <f si="19" t="shared"/>
        <v>38.0</v>
      </c>
      <c r="P44" s="138" t="n">
        <f ref="P44" si="21" t="shared">SUM(P41:P43)</f>
        <v>18.0</v>
      </c>
      <c r="Q44" s="138" t="n">
        <f si="19" t="shared"/>
        <v>31.0</v>
      </c>
      <c r="R44" s="101" t="n">
        <f si="19" t="shared"/>
        <v>264.0</v>
      </c>
      <c r="S44" s="138" t="n">
        <f si="19" t="shared"/>
        <v>22.0</v>
      </c>
      <c r="T44" s="139" t="n">
        <f si="19" t="shared"/>
        <v>22.0</v>
      </c>
    </row>
    <row customFormat="1" r="45" s="39" spans="1:20" x14ac:dyDescent="0.3">
      <c r="B45" s="362"/>
      <c r="C45" s="386" t="s">
        <v>99</v>
      </c>
      <c r="D45" s="387"/>
      <c r="E45" s="161" t="n">
        <f ref="E45:T45" si="22" t="shared">E44+E40+E39+E38+E35+E32+E31</f>
        <v>381.0</v>
      </c>
      <c r="F45" s="104" t="n">
        <f si="22" t="shared"/>
        <v>59.0</v>
      </c>
      <c r="G45" s="104" t="n">
        <f ref="G45" si="23" t="shared">G44+G40+G39+G38+G35+G32+G31</f>
        <v>45.0</v>
      </c>
      <c r="H45" s="104" t="n">
        <f si="22" t="shared"/>
        <v>74.0</v>
      </c>
      <c r="I45" s="104" t="n">
        <f si="22" t="shared"/>
        <v>67.0</v>
      </c>
      <c r="J45" s="104" t="n">
        <f si="22" t="shared"/>
        <v>7.0</v>
      </c>
      <c r="K45" s="104" t="n">
        <f si="22" t="shared"/>
        <v>559.0</v>
      </c>
      <c r="L45" s="104" t="n">
        <f si="22" t="shared"/>
        <v>56.0</v>
      </c>
      <c r="M45" s="162" t="n">
        <f si="22" t="shared"/>
        <v>53.0</v>
      </c>
      <c r="N45" s="161" t="n">
        <f si="22" t="shared"/>
        <v>559.0</v>
      </c>
      <c r="O45" s="104" t="n">
        <f si="22" t="shared"/>
        <v>87.0</v>
      </c>
      <c r="P45" s="104" t="n">
        <f ref="P45" si="24" t="shared">P44+P40+P39+P38+P35+P32+P31</f>
        <v>67.0</v>
      </c>
      <c r="Q45" s="104" t="n">
        <f si="22" t="shared"/>
        <v>118.0</v>
      </c>
      <c r="R45" s="104" t="n">
        <f si="22" t="shared"/>
        <v>831.0</v>
      </c>
      <c r="S45" s="104" t="n">
        <f si="22" t="shared"/>
        <v>89.0</v>
      </c>
      <c r="T45" s="105" t="n">
        <f si="22" t="shared"/>
        <v>82.0</v>
      </c>
    </row>
    <row customFormat="1" ht="15" r="46" s="39" spans="1:20" thickBot="1" x14ac:dyDescent="0.35">
      <c r="B46" s="363"/>
      <c r="C46" s="384" t="s">
        <v>100</v>
      </c>
      <c r="D46" s="385"/>
      <c r="E46" s="269" t="n">
        <f>IF(ISERROR(E45/($E45+$F45+$G45+$H45)),0,(E45/($E45+$F45+$G45+$H45)))</f>
        <v>0.6815742397137746</v>
      </c>
      <c r="F46" s="271" t="n">
        <f ref="F46:G46" si="25" t="shared">IF(ISERROR(F45/($E45+$F45+$G45+$H45)),0,(F45/($E45+$F45+$G45+$H45)))</f>
        <v>0.10554561717352415</v>
      </c>
      <c r="G46" s="271" t="n">
        <f si="25" t="shared"/>
        <v>0.08050089445438283</v>
      </c>
      <c r="H46" s="270" t="n">
        <f>IF(1-E46-F46-G46=1,IF(H45=0,0,1),1-E46-F46-G46)</f>
        <v>0.1323792486583184</v>
      </c>
      <c r="I46" s="271" t="n">
        <f>IF(ISERROR(I45/H45),0,(I45/H45))</f>
        <v>0.9054054054054054</v>
      </c>
      <c r="J46" s="271" t="n">
        <f>IF(1-I46=1,IF(J45=0,0,1),1-I46)</f>
        <v>0.09459459459459463</v>
      </c>
      <c r="K46" s="271"/>
      <c r="L46" s="271" t="n">
        <f>IF(ISERROR(L45/K45),0,L45/K45)</f>
        <v>0.1001788908765653</v>
      </c>
      <c r="M46" s="272" t="n">
        <f>IF(ISERROR(M45/K45),0,M45/K45)</f>
        <v>0.09481216457960644</v>
      </c>
      <c r="N46" s="269" t="n">
        <f>IF(ISERROR(N45/R45),0,N45/R45)</f>
        <v>0.6726835138387485</v>
      </c>
      <c r="O46" s="271" t="n">
        <f>IF(ISERROR(O45/R45),0,O45/R45)</f>
        <v>0.10469314079422383</v>
      </c>
      <c r="P46" s="271" t="n">
        <f>IF(ISERROR(P45/R45),0,P45/R45)</f>
        <v>0.08062575210589651</v>
      </c>
      <c r="Q46" s="271" t="n">
        <f>IF(1-N46-O46-P46=1,IF(Q45=0,0,1),1-N46-O46-P46)</f>
        <v>0.1419975932611312</v>
      </c>
      <c r="R46" s="271"/>
      <c r="S46" s="271" t="n">
        <f>IF(ISERROR(S45/R45),0,(S45/R45))</f>
        <v>0.10709987966305656</v>
      </c>
      <c r="T46" s="273" t="n">
        <f>IF(ISERROR(T45/R45),0,T45/R45)</f>
        <v>0.098676293622142</v>
      </c>
    </row>
    <row r="47" spans="1:20" x14ac:dyDescent="0.3">
      <c r="A47" s="39" t="s">
        <v>150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</sheetData>
  <sheetProtection autoFilter="0" deleteColumns="0" deleteRows="0" formatCells="0" formatColumns="0" formatRows="0" insertColumns="0" insertHyperlinks="0" insertRows="0" pivotTables="0" sort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orientation="landscape" paperSize="9" r:id="rId1" scale="64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2023-05-12T12:09:54Z</cp:lastPrinted>
  <dcterms:modified xsi:type="dcterms:W3CDTF">2023-05-12T12:15:31Z</dcterms:modified>
  <dc:subject>Office 2007 XLSX Test Document</dc:subject>
  <dc:title>Predbežné opatrenia</dc:title>
</cp:coreProperties>
</file>